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nchester\17 18\"/>
    </mc:Choice>
  </mc:AlternateContent>
  <bookViews>
    <workbookView xWindow="0" yWindow="60" windowWidth="20490" windowHeight="7695" activeTab="4"/>
  </bookViews>
  <sheets>
    <sheet name="Boys" sheetId="1" r:id="rId1"/>
    <sheet name="Girls" sheetId="2" r:id="rId2"/>
    <sheet name="Boys Team Totals" sheetId="3" r:id="rId3"/>
    <sheet name="Girls Team Totals" sheetId="5" r:id="rId4"/>
    <sheet name="Bakers" sheetId="7" r:id="rId5"/>
    <sheet name="Notes" sheetId="4" r:id="rId6"/>
  </sheets>
  <definedNames>
    <definedName name="_xlnm._FilterDatabase" localSheetId="0" hidden="1">Boys!$A$2:$K$242</definedName>
    <definedName name="_xlnm._FilterDatabase" localSheetId="2" hidden="1">'Boys Team Totals'!#REF!</definedName>
    <definedName name="_xlnm._FilterDatabase" localSheetId="1" hidden="1">Girls!$A$2:$K$206</definedName>
    <definedName name="_xlnm._FilterDatabase" localSheetId="3" hidden="1">'Girls Team Totals'!$A$2:$F$16</definedName>
    <definedName name="BTeam01">Boys!$A$4</definedName>
    <definedName name="BTeam02">Boys!$A$16</definedName>
    <definedName name="BTeam03">Boys!$A$28</definedName>
    <definedName name="BTeam04">Boys!$A$40</definedName>
    <definedName name="BTeam05">Boys!$A$52</definedName>
    <definedName name="BTeam06">Boys!$A$64</definedName>
    <definedName name="BTeam07">Boys!$A$76</definedName>
    <definedName name="BTeam08">Boys!$A$88</definedName>
    <definedName name="BTeam09">Boys!$A$112</definedName>
    <definedName name="BTeam10">Boys!$A$124</definedName>
    <definedName name="BTeam11">Boys!$A$136</definedName>
    <definedName name="BTeam12" localSheetId="3">Boys!#REF!</definedName>
    <definedName name="BTeam12">Boys!#REF!</definedName>
    <definedName name="BTeam13">Boys!$A$172</definedName>
    <definedName name="BTeam14">Boys!$A$184</definedName>
    <definedName name="BTeam15" localSheetId="3">Boys!#REF!</definedName>
    <definedName name="BTeam15">Boys!#REF!</definedName>
    <definedName name="BTeam16">Boys!$A$196</definedName>
    <definedName name="BTeam17">Boys!$A$220</definedName>
    <definedName name="BTeam18">Boys!$A$232</definedName>
    <definedName name="BTeam19">Boys!$A$244</definedName>
    <definedName name="GTeam01">Girls!$A$4</definedName>
    <definedName name="GTeam02">Girls!$A$16</definedName>
    <definedName name="GTeam03">Girls!$A$28</definedName>
    <definedName name="GTeam04">Girls!$A$40</definedName>
    <definedName name="GTeam05">Girls!$A$52</definedName>
    <definedName name="GTeam06">Girls!$A$64</definedName>
    <definedName name="GTeam07">Girls!$A$76</definedName>
    <definedName name="GTeam08">Girls!#REF!</definedName>
    <definedName name="GTeam09">Girls!$A$100</definedName>
    <definedName name="GTeam10">Girls!$A$112</definedName>
    <definedName name="GTeam11">Girls!$A$124</definedName>
    <definedName name="GTeam12">Girls!#REF!</definedName>
    <definedName name="GTeam13">Girls!$A$148</definedName>
    <definedName name="GTeam14">Girls!$A$160</definedName>
    <definedName name="GTeam15">Girls!#REF!</definedName>
    <definedName name="GTeam16">Girls!$A$172</definedName>
    <definedName name="GTeam17">Girls!$A$184</definedName>
    <definedName name="GTeam18">Girls!$A$196</definedName>
    <definedName name="_xlnm.Print_Area" localSheetId="0">Boys!$A$1:$T$254</definedName>
    <definedName name="_xlnm.Print_Area" localSheetId="2">'Boys Team Totals'!$K$1:$L$23</definedName>
    <definedName name="_xlnm.Print_Area" localSheetId="1">Girls!$A$1:$T$218</definedName>
    <definedName name="_xlnm.Print_Area" localSheetId="3">'Girls Team Totals'!$K$1:$L$18</definedName>
    <definedName name="_xlnm.Print_Titles" localSheetId="0">Boys!$1:$2</definedName>
    <definedName name="_xlnm.Print_Titles" localSheetId="1">Girls!$1:$2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2" l="1"/>
  <c r="E124" i="2"/>
  <c r="K4" i="2"/>
  <c r="E4" i="2"/>
  <c r="K5" i="2"/>
  <c r="E5" i="2"/>
  <c r="K6" i="2"/>
  <c r="E6" i="2"/>
  <c r="K7" i="2"/>
  <c r="E7" i="2"/>
  <c r="K8" i="2"/>
  <c r="E8" i="2"/>
  <c r="K9" i="2"/>
  <c r="E9" i="2"/>
  <c r="K10" i="2"/>
  <c r="E10" i="2"/>
  <c r="K11" i="2"/>
  <c r="E11" i="2"/>
  <c r="K12" i="2"/>
  <c r="E12" i="2"/>
  <c r="K13" i="2"/>
  <c r="E13" i="2"/>
  <c r="K16" i="2"/>
  <c r="E16" i="2"/>
  <c r="K17" i="2"/>
  <c r="E17" i="2"/>
  <c r="K18" i="2"/>
  <c r="E18" i="2"/>
  <c r="K19" i="2"/>
  <c r="E19" i="2"/>
  <c r="K20" i="2"/>
  <c r="E20" i="2"/>
  <c r="K21" i="2"/>
  <c r="E21" i="2"/>
  <c r="K22" i="2"/>
  <c r="E22" i="2"/>
  <c r="K23" i="2"/>
  <c r="E23" i="2"/>
  <c r="K24" i="2"/>
  <c r="E24" i="2"/>
  <c r="K25" i="2"/>
  <c r="E25" i="2"/>
  <c r="K28" i="2"/>
  <c r="E28" i="2"/>
  <c r="K29" i="2"/>
  <c r="E29" i="2"/>
  <c r="K30" i="2"/>
  <c r="E30" i="2"/>
  <c r="K31" i="2"/>
  <c r="E31" i="2"/>
  <c r="K32" i="2"/>
  <c r="E32" i="2"/>
  <c r="K33" i="2"/>
  <c r="E33" i="2"/>
  <c r="K34" i="2"/>
  <c r="E34" i="2"/>
  <c r="K35" i="2"/>
  <c r="E35" i="2"/>
  <c r="K36" i="2"/>
  <c r="E36" i="2"/>
  <c r="K37" i="2"/>
  <c r="E37" i="2"/>
  <c r="K40" i="2"/>
  <c r="E40" i="2"/>
  <c r="K41" i="2"/>
  <c r="E41" i="2"/>
  <c r="K42" i="2"/>
  <c r="E42" i="2"/>
  <c r="K43" i="2"/>
  <c r="E43" i="2"/>
  <c r="K44" i="2"/>
  <c r="E44" i="2"/>
  <c r="K45" i="2"/>
  <c r="E45" i="2"/>
  <c r="K46" i="2"/>
  <c r="E46" i="2"/>
  <c r="K47" i="2"/>
  <c r="E47" i="2"/>
  <c r="K48" i="2"/>
  <c r="E48" i="2"/>
  <c r="K49" i="2"/>
  <c r="E49" i="2"/>
  <c r="K52" i="2"/>
  <c r="E52" i="2"/>
  <c r="K53" i="2"/>
  <c r="E53" i="2"/>
  <c r="K54" i="2"/>
  <c r="E54" i="2"/>
  <c r="K55" i="2"/>
  <c r="E55" i="2"/>
  <c r="K56" i="2"/>
  <c r="E56" i="2"/>
  <c r="K57" i="2"/>
  <c r="E57" i="2"/>
  <c r="K58" i="2"/>
  <c r="E58" i="2"/>
  <c r="K59" i="2"/>
  <c r="E59" i="2"/>
  <c r="K60" i="2"/>
  <c r="E60" i="2"/>
  <c r="K61" i="2"/>
  <c r="E61" i="2"/>
  <c r="K64" i="2"/>
  <c r="E64" i="2"/>
  <c r="K65" i="2"/>
  <c r="E65" i="2"/>
  <c r="K66" i="2"/>
  <c r="E66" i="2"/>
  <c r="K67" i="2"/>
  <c r="E67" i="2"/>
  <c r="K68" i="2"/>
  <c r="E68" i="2"/>
  <c r="K69" i="2"/>
  <c r="E69" i="2"/>
  <c r="K70" i="2"/>
  <c r="E70" i="2"/>
  <c r="K71" i="2"/>
  <c r="E71" i="2"/>
  <c r="K72" i="2"/>
  <c r="E72" i="2"/>
  <c r="K73" i="2"/>
  <c r="E73" i="2"/>
  <c r="K76" i="2"/>
  <c r="E76" i="2"/>
  <c r="K77" i="2"/>
  <c r="E77" i="2"/>
  <c r="K78" i="2"/>
  <c r="E78" i="2"/>
  <c r="K79" i="2"/>
  <c r="E79" i="2"/>
  <c r="K80" i="2"/>
  <c r="E80" i="2"/>
  <c r="K81" i="2"/>
  <c r="E81" i="2"/>
  <c r="K82" i="2"/>
  <c r="E82" i="2"/>
  <c r="K83" i="2"/>
  <c r="E83" i="2"/>
  <c r="K84" i="2"/>
  <c r="E84" i="2"/>
  <c r="K85" i="2"/>
  <c r="E85" i="2"/>
  <c r="K88" i="2"/>
  <c r="E88" i="2"/>
  <c r="K89" i="2"/>
  <c r="E89" i="2"/>
  <c r="K90" i="2"/>
  <c r="E90" i="2"/>
  <c r="K91" i="2"/>
  <c r="E91" i="2"/>
  <c r="K92" i="2"/>
  <c r="E92" i="2"/>
  <c r="K93" i="2"/>
  <c r="E93" i="2"/>
  <c r="K94" i="2"/>
  <c r="E94" i="2"/>
  <c r="K95" i="2"/>
  <c r="E95" i="2"/>
  <c r="K96" i="2"/>
  <c r="E96" i="2"/>
  <c r="K97" i="2"/>
  <c r="E97" i="2"/>
  <c r="K100" i="2"/>
  <c r="E100" i="2"/>
  <c r="K101" i="2"/>
  <c r="E101" i="2"/>
  <c r="K102" i="2"/>
  <c r="E102" i="2"/>
  <c r="K103" i="2"/>
  <c r="E103" i="2"/>
  <c r="K104" i="2"/>
  <c r="E104" i="2"/>
  <c r="K105" i="2"/>
  <c r="E105" i="2"/>
  <c r="K106" i="2"/>
  <c r="E106" i="2"/>
  <c r="K107" i="2"/>
  <c r="E107" i="2"/>
  <c r="K108" i="2"/>
  <c r="E108" i="2"/>
  <c r="K109" i="2"/>
  <c r="E109" i="2"/>
  <c r="K112" i="2"/>
  <c r="E112" i="2"/>
  <c r="K113" i="2"/>
  <c r="E113" i="2"/>
  <c r="K114" i="2"/>
  <c r="E114" i="2"/>
  <c r="K115" i="2"/>
  <c r="E115" i="2"/>
  <c r="K116" i="2"/>
  <c r="E116" i="2"/>
  <c r="K117" i="2"/>
  <c r="E117" i="2"/>
  <c r="K118" i="2"/>
  <c r="E118" i="2"/>
  <c r="K119" i="2"/>
  <c r="E119" i="2"/>
  <c r="K120" i="2"/>
  <c r="E120" i="2"/>
  <c r="K121" i="2"/>
  <c r="E121" i="2"/>
  <c r="K125" i="2"/>
  <c r="E125" i="2"/>
  <c r="K126" i="2"/>
  <c r="E126" i="2"/>
  <c r="K127" i="2"/>
  <c r="E127" i="2"/>
  <c r="K128" i="2"/>
  <c r="E128" i="2"/>
  <c r="K129" i="2"/>
  <c r="E129" i="2"/>
  <c r="K130" i="2"/>
  <c r="E130" i="2"/>
  <c r="K131" i="2"/>
  <c r="E131" i="2"/>
  <c r="K132" i="2"/>
  <c r="E132" i="2"/>
  <c r="K133" i="2"/>
  <c r="E133" i="2"/>
  <c r="K136" i="2"/>
  <c r="E136" i="2"/>
  <c r="K137" i="2"/>
  <c r="E137" i="2"/>
  <c r="K138" i="2"/>
  <c r="E138" i="2"/>
  <c r="K139" i="2"/>
  <c r="E139" i="2"/>
  <c r="K140" i="2"/>
  <c r="E140" i="2"/>
  <c r="K141" i="2"/>
  <c r="E141" i="2"/>
  <c r="K142" i="2"/>
  <c r="E142" i="2"/>
  <c r="K143" i="2"/>
  <c r="E143" i="2"/>
  <c r="K144" i="2"/>
  <c r="E144" i="2"/>
  <c r="K145" i="2"/>
  <c r="E145" i="2"/>
  <c r="K148" i="2"/>
  <c r="E148" i="2"/>
  <c r="K149" i="2"/>
  <c r="E149" i="2"/>
  <c r="K150" i="2"/>
  <c r="E150" i="2"/>
  <c r="K151" i="2"/>
  <c r="E151" i="2"/>
  <c r="K152" i="2"/>
  <c r="E152" i="2"/>
  <c r="K153" i="2"/>
  <c r="E153" i="2"/>
  <c r="K154" i="2"/>
  <c r="E154" i="2"/>
  <c r="K155" i="2"/>
  <c r="E155" i="2"/>
  <c r="K156" i="2"/>
  <c r="E156" i="2"/>
  <c r="K157" i="2"/>
  <c r="E157" i="2"/>
  <c r="K160" i="2"/>
  <c r="E160" i="2"/>
  <c r="K161" i="2"/>
  <c r="E161" i="2"/>
  <c r="K162" i="2"/>
  <c r="E162" i="2"/>
  <c r="K163" i="2"/>
  <c r="E163" i="2"/>
  <c r="K164" i="2"/>
  <c r="E164" i="2"/>
  <c r="K165" i="2"/>
  <c r="E165" i="2"/>
  <c r="K166" i="2"/>
  <c r="E166" i="2"/>
  <c r="K167" i="2"/>
  <c r="E167" i="2"/>
  <c r="K168" i="2"/>
  <c r="E168" i="2"/>
  <c r="K169" i="2"/>
  <c r="E169" i="2"/>
  <c r="K172" i="2"/>
  <c r="E172" i="2"/>
  <c r="K173" i="2"/>
  <c r="E173" i="2"/>
  <c r="K174" i="2"/>
  <c r="E174" i="2"/>
  <c r="K175" i="2"/>
  <c r="E175" i="2"/>
  <c r="K176" i="2"/>
  <c r="E176" i="2"/>
  <c r="K177" i="2"/>
  <c r="E177" i="2"/>
  <c r="K178" i="2"/>
  <c r="E178" i="2"/>
  <c r="K179" i="2"/>
  <c r="E179" i="2"/>
  <c r="K180" i="2"/>
  <c r="E180" i="2"/>
  <c r="K181" i="2"/>
  <c r="E181" i="2"/>
  <c r="K184" i="2"/>
  <c r="E184" i="2"/>
  <c r="K185" i="2"/>
  <c r="E185" i="2"/>
  <c r="K186" i="2"/>
  <c r="E186" i="2"/>
  <c r="K187" i="2"/>
  <c r="E187" i="2"/>
  <c r="K188" i="2"/>
  <c r="E188" i="2"/>
  <c r="K189" i="2"/>
  <c r="E189" i="2"/>
  <c r="K190" i="2"/>
  <c r="E190" i="2"/>
  <c r="K191" i="2"/>
  <c r="E191" i="2"/>
  <c r="K192" i="2"/>
  <c r="E192" i="2"/>
  <c r="K193" i="2"/>
  <c r="E193" i="2"/>
  <c r="K196" i="2"/>
  <c r="E196" i="2"/>
  <c r="K197" i="2"/>
  <c r="E197" i="2"/>
  <c r="K198" i="2"/>
  <c r="E198" i="2"/>
  <c r="K199" i="2"/>
  <c r="E199" i="2"/>
  <c r="K200" i="2"/>
  <c r="E200" i="2"/>
  <c r="K201" i="2"/>
  <c r="E201" i="2"/>
  <c r="K202" i="2"/>
  <c r="E202" i="2"/>
  <c r="K203" i="2"/>
  <c r="E203" i="2"/>
  <c r="K204" i="2"/>
  <c r="E204" i="2"/>
  <c r="K205" i="2"/>
  <c r="E205" i="2"/>
  <c r="K208" i="2"/>
  <c r="E208" i="2"/>
  <c r="K209" i="2"/>
  <c r="E209" i="2"/>
  <c r="K210" i="2"/>
  <c r="E210" i="2"/>
  <c r="K211" i="2"/>
  <c r="E211" i="2"/>
  <c r="K212" i="2"/>
  <c r="E212" i="2"/>
  <c r="K213" i="2"/>
  <c r="E213" i="2"/>
  <c r="K214" i="2"/>
  <c r="E214" i="2"/>
  <c r="K215" i="2"/>
  <c r="E215" i="2"/>
  <c r="K216" i="2"/>
  <c r="E216" i="2"/>
  <c r="K217" i="2"/>
  <c r="E217" i="2"/>
  <c r="K220" i="2"/>
  <c r="E220" i="2"/>
  <c r="K221" i="2"/>
  <c r="E221" i="2"/>
  <c r="K222" i="2"/>
  <c r="E222" i="2"/>
  <c r="K223" i="2"/>
  <c r="E223" i="2"/>
  <c r="K224" i="2"/>
  <c r="E224" i="2"/>
  <c r="K225" i="2"/>
  <c r="E225" i="2"/>
  <c r="K226" i="2"/>
  <c r="E226" i="2"/>
  <c r="K227" i="2"/>
  <c r="E227" i="2"/>
  <c r="K228" i="2"/>
  <c r="E228" i="2"/>
  <c r="K229" i="2"/>
  <c r="E229" i="2"/>
  <c r="K232" i="2"/>
  <c r="E232" i="2"/>
  <c r="K233" i="2"/>
  <c r="E233" i="2"/>
  <c r="K234" i="2"/>
  <c r="E234" i="2"/>
  <c r="K235" i="2"/>
  <c r="E235" i="2"/>
  <c r="K236" i="2"/>
  <c r="E236" i="2"/>
  <c r="K237" i="2"/>
  <c r="E237" i="2"/>
  <c r="K238" i="2"/>
  <c r="E238" i="2"/>
  <c r="K239" i="2"/>
  <c r="E239" i="2"/>
  <c r="K240" i="2"/>
  <c r="E240" i="2"/>
  <c r="K241" i="2"/>
  <c r="E241" i="2"/>
  <c r="L19" i="2"/>
  <c r="L20" i="2"/>
  <c r="L21" i="2"/>
  <c r="L22" i="2"/>
  <c r="L23" i="2"/>
  <c r="R12" i="2"/>
  <c r="M20" i="2"/>
  <c r="S12" i="2"/>
  <c r="K31" i="1"/>
  <c r="E31" i="1"/>
  <c r="K29" i="1"/>
  <c r="E29" i="1"/>
  <c r="K8" i="1"/>
  <c r="E8" i="1"/>
  <c r="K40" i="1"/>
  <c r="E40" i="1"/>
  <c r="K223" i="1"/>
  <c r="E223" i="1"/>
  <c r="K161" i="1"/>
  <c r="E161" i="1"/>
  <c r="K224" i="1"/>
  <c r="E224" i="1"/>
  <c r="K18" i="1"/>
  <c r="E18" i="1"/>
  <c r="K164" i="1"/>
  <c r="E164" i="1"/>
  <c r="K236" i="1"/>
  <c r="E236" i="1"/>
  <c r="K100" i="1"/>
  <c r="E100" i="1"/>
  <c r="K16" i="1"/>
  <c r="E16" i="1"/>
  <c r="K173" i="1"/>
  <c r="E173" i="1"/>
  <c r="K108" i="1"/>
  <c r="E108" i="1"/>
  <c r="K138" i="1"/>
  <c r="E138" i="1"/>
  <c r="K140" i="1"/>
  <c r="E140" i="1"/>
  <c r="K20" i="1"/>
  <c r="E20" i="1"/>
  <c r="K233" i="1"/>
  <c r="E233" i="1"/>
  <c r="K103" i="1"/>
  <c r="E103" i="1"/>
  <c r="K41" i="1"/>
  <c r="E41" i="1"/>
  <c r="K234" i="1"/>
  <c r="E234" i="1"/>
  <c r="K91" i="1"/>
  <c r="E91" i="1"/>
  <c r="K208" i="1"/>
  <c r="E208" i="1"/>
  <c r="K211" i="1"/>
  <c r="E211" i="1"/>
  <c r="K124" i="1"/>
  <c r="E124" i="1"/>
  <c r="K160" i="1"/>
  <c r="E160" i="1"/>
  <c r="K43" i="1"/>
  <c r="E43" i="1"/>
  <c r="K76" i="1"/>
  <c r="E76" i="1"/>
  <c r="K162" i="1"/>
  <c r="E162" i="1"/>
  <c r="K172" i="1"/>
  <c r="E172" i="1"/>
  <c r="K64" i="1"/>
  <c r="E64" i="1"/>
  <c r="K174" i="1"/>
  <c r="E174" i="1"/>
  <c r="K137" i="1"/>
  <c r="E137" i="1"/>
  <c r="K210" i="1"/>
  <c r="E210" i="1"/>
  <c r="K188" i="1"/>
  <c r="E188" i="1"/>
  <c r="K17" i="1"/>
  <c r="E17" i="1"/>
  <c r="K28" i="1"/>
  <c r="E28" i="1"/>
  <c r="K32" i="1"/>
  <c r="E32" i="1"/>
  <c r="K235" i="1"/>
  <c r="E235" i="1"/>
  <c r="K214" i="1"/>
  <c r="E214" i="1"/>
  <c r="K78" i="1"/>
  <c r="E78" i="1"/>
  <c r="K89" i="1"/>
  <c r="E89" i="1"/>
  <c r="K125" i="1"/>
  <c r="E125" i="1"/>
  <c r="K139" i="1"/>
  <c r="E139" i="1"/>
  <c r="K77" i="1"/>
  <c r="E77" i="1"/>
  <c r="K101" i="1"/>
  <c r="E101" i="1"/>
  <c r="K222" i="1"/>
  <c r="E222" i="1"/>
  <c r="K232" i="1"/>
  <c r="E232" i="1"/>
  <c r="K53" i="1"/>
  <c r="E53" i="1"/>
  <c r="K143" i="1"/>
  <c r="E143" i="1"/>
  <c r="K67" i="1"/>
  <c r="E67" i="1"/>
  <c r="K88" i="1"/>
  <c r="E88" i="1"/>
  <c r="K112" i="1"/>
  <c r="E112" i="1"/>
  <c r="K152" i="1"/>
  <c r="E152" i="1"/>
  <c r="K115" i="1"/>
  <c r="E115" i="1"/>
  <c r="K55" i="1"/>
  <c r="E55" i="1"/>
  <c r="K220" i="1"/>
  <c r="E220" i="1"/>
  <c r="K7" i="1"/>
  <c r="E7" i="1"/>
  <c r="K127" i="1"/>
  <c r="E127" i="1"/>
  <c r="K175" i="1"/>
  <c r="E175" i="1"/>
  <c r="K66" i="1"/>
  <c r="E66" i="1"/>
  <c r="K42" i="1"/>
  <c r="E42" i="1"/>
  <c r="K200" i="1"/>
  <c r="E200" i="1"/>
  <c r="K163" i="1"/>
  <c r="E163" i="1"/>
  <c r="K149" i="1"/>
  <c r="E149" i="1"/>
  <c r="K68" i="1"/>
  <c r="E68" i="1"/>
  <c r="K150" i="1"/>
  <c r="E150" i="1"/>
  <c r="K92" i="1"/>
  <c r="E92" i="1"/>
  <c r="K102" i="1"/>
  <c r="E102" i="1"/>
  <c r="K54" i="1"/>
  <c r="E54" i="1"/>
  <c r="K52" i="1"/>
  <c r="E52" i="1"/>
  <c r="K116" i="1"/>
  <c r="E116" i="1"/>
  <c r="K90" i="1"/>
  <c r="E90" i="1"/>
  <c r="K114" i="1"/>
  <c r="E114" i="1"/>
  <c r="K4" i="1"/>
  <c r="E4" i="1"/>
  <c r="K225" i="1"/>
  <c r="E225" i="1"/>
  <c r="K5" i="1"/>
  <c r="E5" i="1"/>
  <c r="K196" i="1"/>
  <c r="E196" i="1"/>
  <c r="K65" i="1"/>
  <c r="E65" i="1"/>
  <c r="K187" i="1"/>
  <c r="E187" i="1"/>
  <c r="K44" i="1"/>
  <c r="E44" i="1"/>
  <c r="K79" i="1"/>
  <c r="E79" i="1"/>
  <c r="K199" i="1"/>
  <c r="E199" i="1"/>
  <c r="K184" i="1"/>
  <c r="E184" i="1"/>
  <c r="K212" i="1"/>
  <c r="E212" i="1"/>
  <c r="K33" i="1"/>
  <c r="E33" i="1"/>
  <c r="K176" i="1"/>
  <c r="E176" i="1"/>
  <c r="K185" i="1"/>
  <c r="E185" i="1"/>
  <c r="K186" i="1"/>
  <c r="E186" i="1"/>
  <c r="K129" i="1"/>
  <c r="E129" i="1"/>
  <c r="K130" i="1"/>
  <c r="E130" i="1"/>
  <c r="K155" i="1"/>
  <c r="E155" i="1"/>
  <c r="K56" i="1"/>
  <c r="E56" i="1"/>
  <c r="K197" i="1"/>
  <c r="E197" i="1"/>
  <c r="K151" i="1"/>
  <c r="E151" i="1"/>
  <c r="K201" i="1"/>
  <c r="E201" i="1"/>
  <c r="K30" i="1"/>
  <c r="E30" i="1"/>
  <c r="K22" i="1"/>
  <c r="E22" i="1"/>
  <c r="K83" i="1"/>
  <c r="E83" i="1"/>
  <c r="K178" i="1"/>
  <c r="E178" i="1"/>
  <c r="K81" i="1"/>
  <c r="E81" i="1"/>
  <c r="K21" i="1"/>
  <c r="E21" i="1"/>
  <c r="K19" i="1"/>
  <c r="E19" i="1"/>
  <c r="K148" i="1"/>
  <c r="E148" i="1"/>
  <c r="K57" i="1"/>
  <c r="E57" i="1"/>
  <c r="K128" i="1"/>
  <c r="E128" i="1"/>
  <c r="K209" i="1"/>
  <c r="E209" i="1"/>
  <c r="K126" i="1"/>
  <c r="E126" i="1"/>
  <c r="K6" i="1"/>
  <c r="E6" i="1"/>
  <c r="K11" i="1"/>
  <c r="E11" i="1"/>
  <c r="K154" i="1"/>
  <c r="E154" i="1"/>
  <c r="K10" i="1"/>
  <c r="E10" i="1"/>
  <c r="K82" i="1"/>
  <c r="E82" i="1"/>
  <c r="K9" i="1"/>
  <c r="E9" i="1"/>
  <c r="K12" i="1"/>
  <c r="E12" i="1"/>
  <c r="K13" i="1"/>
  <c r="E13" i="1"/>
  <c r="K23" i="1"/>
  <c r="E23" i="1"/>
  <c r="K24" i="1"/>
  <c r="E24" i="1"/>
  <c r="K25" i="1"/>
  <c r="E25" i="1"/>
  <c r="K34" i="1"/>
  <c r="E34" i="1"/>
  <c r="K35" i="1"/>
  <c r="E35" i="1"/>
  <c r="K36" i="1"/>
  <c r="E36" i="1"/>
  <c r="K37" i="1"/>
  <c r="E37" i="1"/>
  <c r="K45" i="1"/>
  <c r="E45" i="1"/>
  <c r="K46" i="1"/>
  <c r="E46" i="1"/>
  <c r="K47" i="1"/>
  <c r="E47" i="1"/>
  <c r="K48" i="1"/>
  <c r="E48" i="1"/>
  <c r="K49" i="1"/>
  <c r="E49" i="1"/>
  <c r="K58" i="1"/>
  <c r="E58" i="1"/>
  <c r="K59" i="1"/>
  <c r="E59" i="1"/>
  <c r="K60" i="1"/>
  <c r="E60" i="1"/>
  <c r="K61" i="1"/>
  <c r="E61" i="1"/>
  <c r="K69" i="1"/>
  <c r="E69" i="1"/>
  <c r="K70" i="1"/>
  <c r="E70" i="1"/>
  <c r="K71" i="1"/>
  <c r="E71" i="1"/>
  <c r="K72" i="1"/>
  <c r="E72" i="1"/>
  <c r="K73" i="1"/>
  <c r="E73" i="1"/>
  <c r="K80" i="1"/>
  <c r="E80" i="1"/>
  <c r="K84" i="1"/>
  <c r="E84" i="1"/>
  <c r="K85" i="1"/>
  <c r="E85" i="1"/>
  <c r="K93" i="1"/>
  <c r="E93" i="1"/>
  <c r="K94" i="1"/>
  <c r="E94" i="1"/>
  <c r="K95" i="1"/>
  <c r="E95" i="1"/>
  <c r="K96" i="1"/>
  <c r="E96" i="1"/>
  <c r="K97" i="1"/>
  <c r="E97" i="1"/>
  <c r="K104" i="1"/>
  <c r="E104" i="1"/>
  <c r="K105" i="1"/>
  <c r="E105" i="1"/>
  <c r="K106" i="1"/>
  <c r="E106" i="1"/>
  <c r="K107" i="1"/>
  <c r="E107" i="1"/>
  <c r="K109" i="1"/>
  <c r="E109" i="1"/>
  <c r="K113" i="1"/>
  <c r="E113" i="1"/>
  <c r="K117" i="1"/>
  <c r="E117" i="1"/>
  <c r="K118" i="1"/>
  <c r="E118" i="1"/>
  <c r="K119" i="1"/>
  <c r="E119" i="1"/>
  <c r="K120" i="1"/>
  <c r="E120" i="1"/>
  <c r="K121" i="1"/>
  <c r="E121" i="1"/>
  <c r="K131" i="1"/>
  <c r="E131" i="1"/>
  <c r="K132" i="1"/>
  <c r="E132" i="1"/>
  <c r="K133" i="1"/>
  <c r="E133" i="1"/>
  <c r="K136" i="1"/>
  <c r="E136" i="1"/>
  <c r="K141" i="1"/>
  <c r="E141" i="1"/>
  <c r="K142" i="1"/>
  <c r="E142" i="1"/>
  <c r="K144" i="1"/>
  <c r="E144" i="1"/>
  <c r="K145" i="1"/>
  <c r="E145" i="1"/>
  <c r="K153" i="1"/>
  <c r="E153" i="1"/>
  <c r="K156" i="1"/>
  <c r="E156" i="1"/>
  <c r="K157" i="1"/>
  <c r="E157" i="1"/>
  <c r="K165" i="1"/>
  <c r="E165" i="1"/>
  <c r="K166" i="1"/>
  <c r="E166" i="1"/>
  <c r="K167" i="1"/>
  <c r="E167" i="1"/>
  <c r="K168" i="1"/>
  <c r="E168" i="1"/>
  <c r="K169" i="1"/>
  <c r="E169" i="1"/>
  <c r="K177" i="1"/>
  <c r="E177" i="1"/>
  <c r="K179" i="1"/>
  <c r="E179" i="1"/>
  <c r="K180" i="1"/>
  <c r="E180" i="1"/>
  <c r="K181" i="1"/>
  <c r="E181" i="1"/>
  <c r="K189" i="1"/>
  <c r="E189" i="1"/>
  <c r="K190" i="1"/>
  <c r="E190" i="1"/>
  <c r="K191" i="1"/>
  <c r="E191" i="1"/>
  <c r="K192" i="1"/>
  <c r="E192" i="1"/>
  <c r="K193" i="1"/>
  <c r="E193" i="1"/>
  <c r="K198" i="1"/>
  <c r="E198" i="1"/>
  <c r="K202" i="1"/>
  <c r="E202" i="1"/>
  <c r="K203" i="1"/>
  <c r="E203" i="1"/>
  <c r="K204" i="1"/>
  <c r="E204" i="1"/>
  <c r="K205" i="1"/>
  <c r="E205" i="1"/>
  <c r="K213" i="1"/>
  <c r="E213" i="1"/>
  <c r="K215" i="1"/>
  <c r="E215" i="1"/>
  <c r="K216" i="1"/>
  <c r="E216" i="1"/>
  <c r="K217" i="1"/>
  <c r="E217" i="1"/>
  <c r="K221" i="1"/>
  <c r="E221" i="1"/>
  <c r="K226" i="1"/>
  <c r="E226" i="1"/>
  <c r="K227" i="1"/>
  <c r="E227" i="1"/>
  <c r="K228" i="1"/>
  <c r="E228" i="1"/>
  <c r="K229" i="1"/>
  <c r="E229" i="1"/>
  <c r="K237" i="1"/>
  <c r="E237" i="1"/>
  <c r="K238" i="1"/>
  <c r="E238" i="1"/>
  <c r="K239" i="1"/>
  <c r="E239" i="1"/>
  <c r="K240" i="1"/>
  <c r="E240" i="1"/>
  <c r="K241" i="1"/>
  <c r="E241" i="1"/>
  <c r="K244" i="1"/>
  <c r="E244" i="1"/>
  <c r="K245" i="1"/>
  <c r="E245" i="1"/>
  <c r="K246" i="1"/>
  <c r="E246" i="1"/>
  <c r="K247" i="1"/>
  <c r="E247" i="1"/>
  <c r="K248" i="1"/>
  <c r="E248" i="1"/>
  <c r="K249" i="1"/>
  <c r="E249" i="1"/>
  <c r="K250" i="1"/>
  <c r="E250" i="1"/>
  <c r="K251" i="1"/>
  <c r="E251" i="1"/>
  <c r="K252" i="1"/>
  <c r="E252" i="1"/>
  <c r="K253" i="1"/>
  <c r="E253" i="1"/>
  <c r="K256" i="1"/>
  <c r="E256" i="1"/>
  <c r="K257" i="1"/>
  <c r="E257" i="1"/>
  <c r="K258" i="1"/>
  <c r="E258" i="1"/>
  <c r="K259" i="1"/>
  <c r="E259" i="1"/>
  <c r="K260" i="1"/>
  <c r="E260" i="1"/>
  <c r="K261" i="1"/>
  <c r="E261" i="1"/>
  <c r="K262" i="1"/>
  <c r="E262" i="1"/>
  <c r="K263" i="1"/>
  <c r="E263" i="1"/>
  <c r="K264" i="1"/>
  <c r="E264" i="1"/>
  <c r="K265" i="1"/>
  <c r="E265" i="1"/>
  <c r="L19" i="1"/>
  <c r="L20" i="1"/>
  <c r="L21" i="1"/>
  <c r="L22" i="1"/>
  <c r="L23" i="1"/>
  <c r="R14" i="1"/>
  <c r="M21" i="1"/>
  <c r="S14" i="1"/>
  <c r="R13" i="1"/>
  <c r="H218" i="2"/>
  <c r="B3" i="5"/>
  <c r="H230" i="2"/>
  <c r="B8" i="5"/>
  <c r="H242" i="2"/>
  <c r="B20" i="5"/>
  <c r="G9" i="3"/>
  <c r="G3" i="5"/>
  <c r="G8" i="5"/>
  <c r="G15" i="5"/>
  <c r="J266" i="1"/>
  <c r="E14" i="3"/>
  <c r="G14" i="3"/>
  <c r="A13" i="5"/>
  <c r="G13" i="5"/>
  <c r="G20" i="5"/>
  <c r="I242" i="2"/>
  <c r="C20" i="5"/>
  <c r="J242" i="2"/>
  <c r="E20" i="5"/>
  <c r="G242" i="2"/>
  <c r="A233" i="2"/>
  <c r="A234" i="2"/>
  <c r="A235" i="2"/>
  <c r="G235" i="2"/>
  <c r="D241" i="2"/>
  <c r="C241" i="2"/>
  <c r="B241" i="2"/>
  <c r="D240" i="2"/>
  <c r="C240" i="2"/>
  <c r="B240" i="2"/>
  <c r="D239" i="2"/>
  <c r="C239" i="2"/>
  <c r="B239" i="2"/>
  <c r="D238" i="2"/>
  <c r="C238" i="2"/>
  <c r="B238" i="2"/>
  <c r="D237" i="2"/>
  <c r="C237" i="2"/>
  <c r="B237" i="2"/>
  <c r="D236" i="2"/>
  <c r="C236" i="2"/>
  <c r="B236" i="2"/>
  <c r="D235" i="2"/>
  <c r="C235" i="2"/>
  <c r="B235" i="2"/>
  <c r="D234" i="2"/>
  <c r="C234" i="2"/>
  <c r="B234" i="2"/>
  <c r="G233" i="2"/>
  <c r="D233" i="2"/>
  <c r="C233" i="2"/>
  <c r="B233" i="2"/>
  <c r="G232" i="2"/>
  <c r="D232" i="2"/>
  <c r="C232" i="2"/>
  <c r="B232" i="2"/>
  <c r="I266" i="1"/>
  <c r="C14" i="3"/>
  <c r="H266" i="1"/>
  <c r="B14" i="3"/>
  <c r="G266" i="1"/>
  <c r="A257" i="1"/>
  <c r="A258" i="1"/>
  <c r="A259" i="1"/>
  <c r="A260" i="1"/>
  <c r="A261" i="1"/>
  <c r="A262" i="1"/>
  <c r="A263" i="1"/>
  <c r="A264" i="1"/>
  <c r="A265" i="1"/>
  <c r="G265" i="1"/>
  <c r="D265" i="1"/>
  <c r="C265" i="1"/>
  <c r="B265" i="1"/>
  <c r="G264" i="1"/>
  <c r="D264" i="1"/>
  <c r="C264" i="1"/>
  <c r="B264" i="1"/>
  <c r="G263" i="1"/>
  <c r="D263" i="1"/>
  <c r="C263" i="1"/>
  <c r="B263" i="1"/>
  <c r="G262" i="1"/>
  <c r="D262" i="1"/>
  <c r="C262" i="1"/>
  <c r="B262" i="1"/>
  <c r="G261" i="1"/>
  <c r="D261" i="1"/>
  <c r="C261" i="1"/>
  <c r="B261" i="1"/>
  <c r="G260" i="1"/>
  <c r="D260" i="1"/>
  <c r="C260" i="1"/>
  <c r="B260" i="1"/>
  <c r="G259" i="1"/>
  <c r="D259" i="1"/>
  <c r="C259" i="1"/>
  <c r="B259" i="1"/>
  <c r="G258" i="1"/>
  <c r="D258" i="1"/>
  <c r="C258" i="1"/>
  <c r="B258" i="1"/>
  <c r="G257" i="1"/>
  <c r="D257" i="1"/>
  <c r="C257" i="1"/>
  <c r="B257" i="1"/>
  <c r="G256" i="1"/>
  <c r="D256" i="1"/>
  <c r="C256" i="1"/>
  <c r="B256" i="1"/>
  <c r="A5" i="2"/>
  <c r="A6" i="2"/>
  <c r="G6" i="2"/>
  <c r="B4" i="2"/>
  <c r="B5" i="2"/>
  <c r="C4" i="2"/>
  <c r="C5" i="2"/>
  <c r="D4" i="2"/>
  <c r="D5" i="2"/>
  <c r="G4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A17" i="2"/>
  <c r="B17" i="2"/>
  <c r="C17" i="2"/>
  <c r="D17" i="2"/>
  <c r="G17" i="2"/>
  <c r="A18" i="2"/>
  <c r="A19" i="2"/>
  <c r="G19" i="2"/>
  <c r="B16" i="2"/>
  <c r="B18" i="2"/>
  <c r="C16" i="2"/>
  <c r="C18" i="2"/>
  <c r="D16" i="2"/>
  <c r="D18" i="2"/>
  <c r="G16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A29" i="2"/>
  <c r="A30" i="2"/>
  <c r="G30" i="2"/>
  <c r="B29" i="2"/>
  <c r="C29" i="2"/>
  <c r="D29" i="2"/>
  <c r="B30" i="2"/>
  <c r="C30" i="2"/>
  <c r="D30" i="2"/>
  <c r="A31" i="2"/>
  <c r="A32" i="2"/>
  <c r="G32" i="2"/>
  <c r="B28" i="2"/>
  <c r="B31" i="2"/>
  <c r="C28" i="2"/>
  <c r="C31" i="2"/>
  <c r="D28" i="2"/>
  <c r="D31" i="2"/>
  <c r="G28" i="2"/>
  <c r="G31" i="2"/>
  <c r="B32" i="2"/>
  <c r="C32" i="2"/>
  <c r="D32" i="2"/>
  <c r="A33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A41" i="2"/>
  <c r="G41" i="2"/>
  <c r="B41" i="2"/>
  <c r="C41" i="2"/>
  <c r="D41" i="2"/>
  <c r="B42" i="2"/>
  <c r="C42" i="2"/>
  <c r="D42" i="2"/>
  <c r="B43" i="2"/>
  <c r="C43" i="2"/>
  <c r="D43" i="2"/>
  <c r="B40" i="2"/>
  <c r="B44" i="2"/>
  <c r="C40" i="2"/>
  <c r="C44" i="2"/>
  <c r="D40" i="2"/>
  <c r="D44" i="2"/>
  <c r="G40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A53" i="2"/>
  <c r="B53" i="2"/>
  <c r="C53" i="2"/>
  <c r="D53" i="2"/>
  <c r="B54" i="2"/>
  <c r="C54" i="2"/>
  <c r="D54" i="2"/>
  <c r="B55" i="2"/>
  <c r="C55" i="2"/>
  <c r="D55" i="2"/>
  <c r="B56" i="2"/>
  <c r="C56" i="2"/>
  <c r="D56" i="2"/>
  <c r="B52" i="2"/>
  <c r="B57" i="2"/>
  <c r="C52" i="2"/>
  <c r="C57" i="2"/>
  <c r="D52" i="2"/>
  <c r="D57" i="2"/>
  <c r="G52" i="2"/>
  <c r="B58" i="2"/>
  <c r="C58" i="2"/>
  <c r="D58" i="2"/>
  <c r="B59" i="2"/>
  <c r="C59" i="2"/>
  <c r="D59" i="2"/>
  <c r="B60" i="2"/>
  <c r="C60" i="2"/>
  <c r="D60" i="2"/>
  <c r="B61" i="2"/>
  <c r="C61" i="2"/>
  <c r="D61" i="2"/>
  <c r="A65" i="2"/>
  <c r="G65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64" i="2"/>
  <c r="B70" i="2"/>
  <c r="C64" i="2"/>
  <c r="C70" i="2"/>
  <c r="D64" i="2"/>
  <c r="D70" i="2"/>
  <c r="G64" i="2"/>
  <c r="B71" i="2"/>
  <c r="C71" i="2"/>
  <c r="D71" i="2"/>
  <c r="B72" i="2"/>
  <c r="C72" i="2"/>
  <c r="D72" i="2"/>
  <c r="B73" i="2"/>
  <c r="C73" i="2"/>
  <c r="D73" i="2"/>
  <c r="A77" i="2"/>
  <c r="A78" i="2"/>
  <c r="G78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76" i="2"/>
  <c r="B83" i="2"/>
  <c r="C76" i="2"/>
  <c r="C83" i="2"/>
  <c r="D76" i="2"/>
  <c r="D83" i="2"/>
  <c r="G76" i="2"/>
  <c r="B84" i="2"/>
  <c r="C84" i="2"/>
  <c r="D84" i="2"/>
  <c r="B85" i="2"/>
  <c r="C85" i="2"/>
  <c r="D85" i="2"/>
  <c r="A89" i="2"/>
  <c r="G89" i="2"/>
  <c r="B89" i="2"/>
  <c r="C89" i="2"/>
  <c r="D89" i="2"/>
  <c r="A90" i="2"/>
  <c r="A91" i="2"/>
  <c r="G91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88" i="2"/>
  <c r="B96" i="2"/>
  <c r="C88" i="2"/>
  <c r="C96" i="2"/>
  <c r="D88" i="2"/>
  <c r="D96" i="2"/>
  <c r="G88" i="2"/>
  <c r="B97" i="2"/>
  <c r="C97" i="2"/>
  <c r="D97" i="2"/>
  <c r="A101" i="2"/>
  <c r="A102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0" i="2"/>
  <c r="B109" i="2"/>
  <c r="C100" i="2"/>
  <c r="C109" i="2"/>
  <c r="D100" i="2"/>
  <c r="D109" i="2"/>
  <c r="G100" i="2"/>
  <c r="A113" i="2"/>
  <c r="B113" i="2"/>
  <c r="C113" i="2"/>
  <c r="D113" i="2"/>
  <c r="G113" i="2"/>
  <c r="A114" i="2"/>
  <c r="G114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A125" i="2"/>
  <c r="A126" i="2"/>
  <c r="B112" i="2"/>
  <c r="B125" i="2"/>
  <c r="C112" i="2"/>
  <c r="C125" i="2"/>
  <c r="D112" i="2"/>
  <c r="D125" i="2"/>
  <c r="G112" i="2"/>
  <c r="G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32" i="2"/>
  <c r="C132" i="2"/>
  <c r="D132" i="2"/>
  <c r="B133" i="2"/>
  <c r="C133" i="2"/>
  <c r="D133" i="2"/>
  <c r="A137" i="2"/>
  <c r="G137" i="2"/>
  <c r="B137" i="2"/>
  <c r="C137" i="2"/>
  <c r="D137" i="2"/>
  <c r="B124" i="2"/>
  <c r="B138" i="2"/>
  <c r="C124" i="2"/>
  <c r="C138" i="2"/>
  <c r="D124" i="2"/>
  <c r="D138" i="2"/>
  <c r="G124" i="2"/>
  <c r="B139" i="2"/>
  <c r="C139" i="2"/>
  <c r="D139" i="2"/>
  <c r="B140" i="2"/>
  <c r="C140" i="2"/>
  <c r="D140" i="2"/>
  <c r="B141" i="2"/>
  <c r="C141" i="2"/>
  <c r="D141" i="2"/>
  <c r="B142" i="2"/>
  <c r="C142" i="2"/>
  <c r="D142" i="2"/>
  <c r="B143" i="2"/>
  <c r="C143" i="2"/>
  <c r="D143" i="2"/>
  <c r="B144" i="2"/>
  <c r="C144" i="2"/>
  <c r="D144" i="2"/>
  <c r="B145" i="2"/>
  <c r="C145" i="2"/>
  <c r="D145" i="2"/>
  <c r="A149" i="2"/>
  <c r="G149" i="2"/>
  <c r="B149" i="2"/>
  <c r="C149" i="2"/>
  <c r="D149" i="2"/>
  <c r="B150" i="2"/>
  <c r="C150" i="2"/>
  <c r="D150" i="2"/>
  <c r="B136" i="2"/>
  <c r="B151" i="2"/>
  <c r="C136" i="2"/>
  <c r="C151" i="2"/>
  <c r="D136" i="2"/>
  <c r="D151" i="2"/>
  <c r="G136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A161" i="2"/>
  <c r="G161" i="2"/>
  <c r="B161" i="2"/>
  <c r="C161" i="2"/>
  <c r="D161" i="2"/>
  <c r="B162" i="2"/>
  <c r="C162" i="2"/>
  <c r="D162" i="2"/>
  <c r="B163" i="2"/>
  <c r="C163" i="2"/>
  <c r="D163" i="2"/>
  <c r="B148" i="2"/>
  <c r="B164" i="2"/>
  <c r="C148" i="2"/>
  <c r="C164" i="2"/>
  <c r="D148" i="2"/>
  <c r="D164" i="2"/>
  <c r="G148" i="2"/>
  <c r="B165" i="2"/>
  <c r="C165" i="2"/>
  <c r="D165" i="2"/>
  <c r="B166" i="2"/>
  <c r="C166" i="2"/>
  <c r="D166" i="2"/>
  <c r="B167" i="2"/>
  <c r="C167" i="2"/>
  <c r="D167" i="2"/>
  <c r="B168" i="2"/>
  <c r="C168" i="2"/>
  <c r="D168" i="2"/>
  <c r="B169" i="2"/>
  <c r="C169" i="2"/>
  <c r="D169" i="2"/>
  <c r="B160" i="2"/>
  <c r="C160" i="2"/>
  <c r="D160" i="2"/>
  <c r="G160" i="2"/>
  <c r="A173" i="2"/>
  <c r="G173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A185" i="2"/>
  <c r="G185" i="2"/>
  <c r="B185" i="2"/>
  <c r="C185" i="2"/>
  <c r="D185" i="2"/>
  <c r="B186" i="2"/>
  <c r="C186" i="2"/>
  <c r="D186" i="2"/>
  <c r="B187" i="2"/>
  <c r="C187" i="2"/>
  <c r="D187" i="2"/>
  <c r="B188" i="2"/>
  <c r="C188" i="2"/>
  <c r="D188" i="2"/>
  <c r="B189" i="2"/>
  <c r="C189" i="2"/>
  <c r="D189" i="2"/>
  <c r="B190" i="2"/>
  <c r="C190" i="2"/>
  <c r="D190" i="2"/>
  <c r="B172" i="2"/>
  <c r="B191" i="2"/>
  <c r="C172" i="2"/>
  <c r="C191" i="2"/>
  <c r="D172" i="2"/>
  <c r="D191" i="2"/>
  <c r="G172" i="2"/>
  <c r="B192" i="2"/>
  <c r="C192" i="2"/>
  <c r="D192" i="2"/>
  <c r="B193" i="2"/>
  <c r="C193" i="2"/>
  <c r="D193" i="2"/>
  <c r="A197" i="2"/>
  <c r="G197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B201" i="2"/>
  <c r="C201" i="2"/>
  <c r="D201" i="2"/>
  <c r="B202" i="2"/>
  <c r="C202" i="2"/>
  <c r="D202" i="2"/>
  <c r="B203" i="2"/>
  <c r="C203" i="2"/>
  <c r="D203" i="2"/>
  <c r="B184" i="2"/>
  <c r="B204" i="2"/>
  <c r="C184" i="2"/>
  <c r="C204" i="2"/>
  <c r="D184" i="2"/>
  <c r="D204" i="2"/>
  <c r="G184" i="2"/>
  <c r="B205" i="2"/>
  <c r="C205" i="2"/>
  <c r="D205" i="2"/>
  <c r="B196" i="2"/>
  <c r="C196" i="2"/>
  <c r="D196" i="2"/>
  <c r="G196" i="2"/>
  <c r="G14" i="2"/>
  <c r="H14" i="2"/>
  <c r="B13" i="5"/>
  <c r="I14" i="2"/>
  <c r="J14" i="2"/>
  <c r="G26" i="2"/>
  <c r="H26" i="2"/>
  <c r="B5" i="5"/>
  <c r="I26" i="2"/>
  <c r="J26" i="2"/>
  <c r="E5" i="5"/>
  <c r="G38" i="2"/>
  <c r="H38" i="2"/>
  <c r="B6" i="5"/>
  <c r="I38" i="2"/>
  <c r="C6" i="5"/>
  <c r="J38" i="2"/>
  <c r="E6" i="5"/>
  <c r="G50" i="2"/>
  <c r="H50" i="2"/>
  <c r="I50" i="2"/>
  <c r="J50" i="2"/>
  <c r="E14" i="5"/>
  <c r="G62" i="2"/>
  <c r="H62" i="2"/>
  <c r="I62" i="2"/>
  <c r="C9" i="5"/>
  <c r="J62" i="2"/>
  <c r="E9" i="5"/>
  <c r="G74" i="2"/>
  <c r="H74" i="2"/>
  <c r="I74" i="2"/>
  <c r="C16" i="5"/>
  <c r="J74" i="2"/>
  <c r="E16" i="5"/>
  <c r="G86" i="2"/>
  <c r="H86" i="2"/>
  <c r="I86" i="2"/>
  <c r="C10" i="5"/>
  <c r="J86" i="2"/>
  <c r="G98" i="2"/>
  <c r="H98" i="2"/>
  <c r="B19" i="5"/>
  <c r="I98" i="2"/>
  <c r="C19" i="5"/>
  <c r="J98" i="2"/>
  <c r="G110" i="2"/>
  <c r="H110" i="2"/>
  <c r="I110" i="2"/>
  <c r="C17" i="5"/>
  <c r="J110" i="2"/>
  <c r="E17" i="5"/>
  <c r="G122" i="2"/>
  <c r="H122" i="2"/>
  <c r="B21" i="5"/>
  <c r="I122" i="2"/>
  <c r="C21" i="5"/>
  <c r="J122" i="2"/>
  <c r="E21" i="5"/>
  <c r="G134" i="2"/>
  <c r="H134" i="2"/>
  <c r="I134" i="2"/>
  <c r="J134" i="2"/>
  <c r="G146" i="2"/>
  <c r="H146" i="2"/>
  <c r="I146" i="2"/>
  <c r="C22" i="5"/>
  <c r="J146" i="2"/>
  <c r="G158" i="2"/>
  <c r="H158" i="2"/>
  <c r="I158" i="2"/>
  <c r="J158" i="2"/>
  <c r="G170" i="2"/>
  <c r="H170" i="2"/>
  <c r="I170" i="2"/>
  <c r="J170" i="2"/>
  <c r="G182" i="2"/>
  <c r="H182" i="2"/>
  <c r="B11" i="5"/>
  <c r="I182" i="2"/>
  <c r="J182" i="2"/>
  <c r="G194" i="2"/>
  <c r="H194" i="2"/>
  <c r="I194" i="2"/>
  <c r="C18" i="5"/>
  <c r="J194" i="2"/>
  <c r="E18" i="5"/>
  <c r="G206" i="2"/>
  <c r="H206" i="2"/>
  <c r="B15" i="5"/>
  <c r="I206" i="2"/>
  <c r="C15" i="5"/>
  <c r="J206" i="2"/>
  <c r="E15" i="5"/>
  <c r="E22" i="5"/>
  <c r="E19" i="5"/>
  <c r="B208" i="2"/>
  <c r="C208" i="2"/>
  <c r="D208" i="2"/>
  <c r="G208" i="2"/>
  <c r="A209" i="2"/>
  <c r="G209" i="2"/>
  <c r="B209" i="2"/>
  <c r="C209" i="2"/>
  <c r="D209" i="2"/>
  <c r="B210" i="2"/>
  <c r="C210" i="2"/>
  <c r="D210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17" i="2"/>
  <c r="C217" i="2"/>
  <c r="D217" i="2"/>
  <c r="G218" i="2"/>
  <c r="I218" i="2"/>
  <c r="C3" i="5"/>
  <c r="J218" i="2"/>
  <c r="E3" i="5"/>
  <c r="B220" i="2"/>
  <c r="C220" i="2"/>
  <c r="D220" i="2"/>
  <c r="G220" i="2"/>
  <c r="A221" i="2"/>
  <c r="A222" i="2"/>
  <c r="G222" i="2"/>
  <c r="B221" i="2"/>
  <c r="C221" i="2"/>
  <c r="D221" i="2"/>
  <c r="B222" i="2"/>
  <c r="C222" i="2"/>
  <c r="D222" i="2"/>
  <c r="A223" i="2"/>
  <c r="B223" i="2"/>
  <c r="C223" i="2"/>
  <c r="D223" i="2"/>
  <c r="B224" i="2"/>
  <c r="C224" i="2"/>
  <c r="D224" i="2"/>
  <c r="B225" i="2"/>
  <c r="C225" i="2"/>
  <c r="D225" i="2"/>
  <c r="B226" i="2"/>
  <c r="C226" i="2"/>
  <c r="D226" i="2"/>
  <c r="B227" i="2"/>
  <c r="C227" i="2"/>
  <c r="D227" i="2"/>
  <c r="B228" i="2"/>
  <c r="C228" i="2"/>
  <c r="D228" i="2"/>
  <c r="B229" i="2"/>
  <c r="C229" i="2"/>
  <c r="D229" i="2"/>
  <c r="G230" i="2"/>
  <c r="I230" i="2"/>
  <c r="C8" i="5"/>
  <c r="J230" i="2"/>
  <c r="E8" i="5"/>
  <c r="A18" i="5"/>
  <c r="G18" i="5" s="1"/>
  <c r="B18" i="5"/>
  <c r="A11" i="5"/>
  <c r="G11" i="5"/>
  <c r="E11" i="5"/>
  <c r="C11" i="5"/>
  <c r="A7" i="5"/>
  <c r="G7" i="5"/>
  <c r="E7" i="5"/>
  <c r="B7" i="5"/>
  <c r="C7" i="5"/>
  <c r="A12" i="5"/>
  <c r="G12" i="5" s="1"/>
  <c r="E12" i="5"/>
  <c r="C12" i="5"/>
  <c r="G22" i="5"/>
  <c r="A4" i="5"/>
  <c r="G4" i="5" s="1"/>
  <c r="E4" i="5"/>
  <c r="C4" i="5"/>
  <c r="A21" i="5"/>
  <c r="G21" i="5" s="1"/>
  <c r="A17" i="5"/>
  <c r="G17" i="5"/>
  <c r="G19" i="5"/>
  <c r="A10" i="5"/>
  <c r="G10" i="5"/>
  <c r="E10" i="5"/>
  <c r="A16" i="5"/>
  <c r="G16" i="5" s="1"/>
  <c r="B16" i="5"/>
  <c r="A9" i="5"/>
  <c r="G9" i="5" s="1"/>
  <c r="B9" i="5"/>
  <c r="A14" i="5"/>
  <c r="G14" i="5"/>
  <c r="B14" i="5"/>
  <c r="C14" i="5"/>
  <c r="A6" i="5"/>
  <c r="G6" i="5"/>
  <c r="A5" i="5"/>
  <c r="G5" i="5" s="1"/>
  <c r="C5" i="5"/>
  <c r="E13" i="5"/>
  <c r="C13" i="5"/>
  <c r="J38" i="1"/>
  <c r="J170" i="1"/>
  <c r="E5" i="3"/>
  <c r="I38" i="1"/>
  <c r="I170" i="1"/>
  <c r="C5" i="3"/>
  <c r="H38" i="1"/>
  <c r="H170" i="1"/>
  <c r="B5" i="3"/>
  <c r="G170" i="1"/>
  <c r="A221" i="1"/>
  <c r="A222" i="1"/>
  <c r="A223" i="1"/>
  <c r="A161" i="1"/>
  <c r="A224" i="1"/>
  <c r="A17" i="1"/>
  <c r="A18" i="1"/>
  <c r="A162" i="1"/>
  <c r="A163" i="1"/>
  <c r="A164" i="1"/>
  <c r="A233" i="1"/>
  <c r="A234" i="1"/>
  <c r="A235" i="1"/>
  <c r="A236" i="1"/>
  <c r="A5" i="1"/>
  <c r="A6" i="1"/>
  <c r="A7" i="1"/>
  <c r="A125" i="1"/>
  <c r="A126" i="1"/>
  <c r="A127" i="1"/>
  <c r="A173" i="1"/>
  <c r="A174" i="1"/>
  <c r="A175" i="1"/>
  <c r="A65" i="1"/>
  <c r="A66" i="1"/>
  <c r="A41" i="1"/>
  <c r="A42" i="1"/>
  <c r="A197" i="1"/>
  <c r="A198" i="1"/>
  <c r="A199" i="1"/>
  <c r="A200" i="1"/>
  <c r="A149" i="1"/>
  <c r="A67" i="1"/>
  <c r="A68" i="1"/>
  <c r="A150" i="1"/>
  <c r="A89" i="1"/>
  <c r="A90" i="1"/>
  <c r="A91" i="1"/>
  <c r="A92" i="1"/>
  <c r="A101" i="1"/>
  <c r="A102" i="1"/>
  <c r="A53" i="1"/>
  <c r="A54" i="1"/>
  <c r="A137" i="1"/>
  <c r="A138" i="1"/>
  <c r="A139" i="1"/>
  <c r="A140" i="1"/>
  <c r="A141" i="1"/>
  <c r="A142" i="1"/>
  <c r="A143" i="1"/>
  <c r="A144" i="1"/>
  <c r="A145" i="1"/>
  <c r="A151" i="1"/>
  <c r="A152" i="1"/>
  <c r="A153" i="1"/>
  <c r="A154" i="1"/>
  <c r="A155" i="1"/>
  <c r="A156" i="1"/>
  <c r="A157" i="1"/>
  <c r="A165" i="1"/>
  <c r="A166" i="1"/>
  <c r="A167" i="1"/>
  <c r="A168" i="1"/>
  <c r="A169" i="1"/>
  <c r="G169" i="1"/>
  <c r="D169" i="1"/>
  <c r="C169" i="1"/>
  <c r="B169" i="1"/>
  <c r="G168" i="1"/>
  <c r="D168" i="1"/>
  <c r="C168" i="1"/>
  <c r="B168" i="1"/>
  <c r="G167" i="1"/>
  <c r="D167" i="1"/>
  <c r="C167" i="1"/>
  <c r="B167" i="1"/>
  <c r="G166" i="1"/>
  <c r="D166" i="1"/>
  <c r="C166" i="1"/>
  <c r="B166" i="1"/>
  <c r="G165" i="1"/>
  <c r="D165" i="1"/>
  <c r="C165" i="1"/>
  <c r="B165" i="1"/>
  <c r="G164" i="1"/>
  <c r="D164" i="1"/>
  <c r="C164" i="1"/>
  <c r="B164" i="1"/>
  <c r="G163" i="1"/>
  <c r="D163" i="1"/>
  <c r="C163" i="1"/>
  <c r="B163" i="1"/>
  <c r="G162" i="1"/>
  <c r="D162" i="1"/>
  <c r="C162" i="1"/>
  <c r="B162" i="1"/>
  <c r="G161" i="1"/>
  <c r="D161" i="1"/>
  <c r="C161" i="1"/>
  <c r="B161" i="1"/>
  <c r="G160" i="1"/>
  <c r="D160" i="1"/>
  <c r="C160" i="1"/>
  <c r="B160" i="1"/>
  <c r="J242" i="1"/>
  <c r="J26" i="1"/>
  <c r="J146" i="1"/>
  <c r="J110" i="1"/>
  <c r="J230" i="1"/>
  <c r="J218" i="1"/>
  <c r="J182" i="1"/>
  <c r="J50" i="1"/>
  <c r="J98" i="1"/>
  <c r="J74" i="1"/>
  <c r="J134" i="1"/>
  <c r="J86" i="1"/>
  <c r="J62" i="1"/>
  <c r="J14" i="1"/>
  <c r="E11" i="3"/>
  <c r="I242" i="1"/>
  <c r="I26" i="1"/>
  <c r="I146" i="1"/>
  <c r="I110" i="1"/>
  <c r="I230" i="1"/>
  <c r="I218" i="1"/>
  <c r="I182" i="1"/>
  <c r="I50" i="1"/>
  <c r="I98" i="1"/>
  <c r="I74" i="1"/>
  <c r="I134" i="1"/>
  <c r="I86" i="1"/>
  <c r="I62" i="1"/>
  <c r="I14" i="1"/>
  <c r="C11" i="3"/>
  <c r="H242" i="1"/>
  <c r="H26" i="1"/>
  <c r="H146" i="1"/>
  <c r="H110" i="1"/>
  <c r="H230" i="1"/>
  <c r="H218" i="1"/>
  <c r="H182" i="1"/>
  <c r="H50" i="1"/>
  <c r="H98" i="1"/>
  <c r="H74" i="1"/>
  <c r="H134" i="1"/>
  <c r="H86" i="1"/>
  <c r="H62" i="1"/>
  <c r="H14" i="1"/>
  <c r="B11" i="3"/>
  <c r="G218" i="1"/>
  <c r="A176" i="1"/>
  <c r="A177" i="1"/>
  <c r="A178" i="1"/>
  <c r="A179" i="1"/>
  <c r="A180" i="1"/>
  <c r="A181" i="1"/>
  <c r="A185" i="1"/>
  <c r="A186" i="1"/>
  <c r="A187" i="1"/>
  <c r="A188" i="1"/>
  <c r="A189" i="1"/>
  <c r="A190" i="1"/>
  <c r="A191" i="1"/>
  <c r="A192" i="1"/>
  <c r="A193" i="1"/>
  <c r="A201" i="1"/>
  <c r="A202" i="1"/>
  <c r="A203" i="1"/>
  <c r="A204" i="1"/>
  <c r="A205" i="1"/>
  <c r="A209" i="1"/>
  <c r="A210" i="1"/>
  <c r="A211" i="1"/>
  <c r="A212" i="1"/>
  <c r="A213" i="1"/>
  <c r="A214" i="1"/>
  <c r="A215" i="1"/>
  <c r="A216" i="1"/>
  <c r="A217" i="1"/>
  <c r="A225" i="1"/>
  <c r="A226" i="1"/>
  <c r="A227" i="1"/>
  <c r="A228" i="1"/>
  <c r="A229" i="1"/>
  <c r="A237" i="1"/>
  <c r="A238" i="1"/>
  <c r="A239" i="1"/>
  <c r="A240" i="1"/>
  <c r="A241" i="1"/>
  <c r="A55" i="1"/>
  <c r="A56" i="1"/>
  <c r="A57" i="1"/>
  <c r="A128" i="1"/>
  <c r="A8" i="1"/>
  <c r="A9" i="1"/>
  <c r="A10" i="1"/>
  <c r="A11" i="1"/>
  <c r="A77" i="1"/>
  <c r="A78" i="1"/>
  <c r="A79" i="1"/>
  <c r="A80" i="1"/>
  <c r="A81" i="1"/>
  <c r="A82" i="1"/>
  <c r="A29" i="1"/>
  <c r="A30" i="1"/>
  <c r="A31" i="1"/>
  <c r="A32" i="1"/>
  <c r="A33" i="1"/>
  <c r="G217" i="1"/>
  <c r="D217" i="1"/>
  <c r="C217" i="1"/>
  <c r="B217" i="1"/>
  <c r="G216" i="1"/>
  <c r="D216" i="1"/>
  <c r="C216" i="1"/>
  <c r="B216" i="1"/>
  <c r="G215" i="1"/>
  <c r="D215" i="1"/>
  <c r="C215" i="1"/>
  <c r="B215" i="1"/>
  <c r="G214" i="1"/>
  <c r="D214" i="1"/>
  <c r="C214" i="1"/>
  <c r="B214" i="1"/>
  <c r="G213" i="1"/>
  <c r="D213" i="1"/>
  <c r="C213" i="1"/>
  <c r="B213" i="1"/>
  <c r="G212" i="1"/>
  <c r="D212" i="1"/>
  <c r="C212" i="1"/>
  <c r="B212" i="1"/>
  <c r="G211" i="1"/>
  <c r="D211" i="1"/>
  <c r="C211" i="1"/>
  <c r="B211" i="1"/>
  <c r="G210" i="1"/>
  <c r="D210" i="1"/>
  <c r="C210" i="1"/>
  <c r="B210" i="1"/>
  <c r="G209" i="1"/>
  <c r="D209" i="1"/>
  <c r="C209" i="1"/>
  <c r="B209" i="1"/>
  <c r="G208" i="1"/>
  <c r="D208" i="1"/>
  <c r="C208" i="1"/>
  <c r="B208" i="1"/>
  <c r="B136" i="1"/>
  <c r="C136" i="1"/>
  <c r="D136" i="1"/>
  <c r="G136" i="1"/>
  <c r="B137" i="1"/>
  <c r="C137" i="1"/>
  <c r="D137" i="1"/>
  <c r="G137" i="1"/>
  <c r="A103" i="1"/>
  <c r="A104" i="1"/>
  <c r="A105" i="1"/>
  <c r="A106" i="1"/>
  <c r="A107" i="1"/>
  <c r="A108" i="1"/>
  <c r="B138" i="1"/>
  <c r="C138" i="1"/>
  <c r="D138" i="1"/>
  <c r="G138" i="1"/>
  <c r="B139" i="1"/>
  <c r="C139" i="1"/>
  <c r="D139" i="1"/>
  <c r="G139" i="1"/>
  <c r="A19" i="1"/>
  <c r="A20" i="1"/>
  <c r="B140" i="1"/>
  <c r="C140" i="1"/>
  <c r="D140" i="1"/>
  <c r="G140" i="1"/>
  <c r="B141" i="1"/>
  <c r="C141" i="1"/>
  <c r="D141" i="1"/>
  <c r="G141" i="1"/>
  <c r="B142" i="1"/>
  <c r="C142" i="1"/>
  <c r="D142" i="1"/>
  <c r="G142" i="1"/>
  <c r="B143" i="1"/>
  <c r="C143" i="1"/>
  <c r="D143" i="1"/>
  <c r="G143" i="1"/>
  <c r="B144" i="1"/>
  <c r="C144" i="1"/>
  <c r="D144" i="1"/>
  <c r="G144" i="1"/>
  <c r="B145" i="1"/>
  <c r="C145" i="1"/>
  <c r="D145" i="1"/>
  <c r="G145" i="1"/>
  <c r="G146" i="1"/>
  <c r="B8" i="3"/>
  <c r="E9" i="3"/>
  <c r="C9" i="3"/>
  <c r="B9" i="3"/>
  <c r="G110" i="1"/>
  <c r="A12" i="1"/>
  <c r="A13" i="1"/>
  <c r="A21" i="1"/>
  <c r="A22" i="1"/>
  <c r="A23" i="1"/>
  <c r="A24" i="1"/>
  <c r="A25" i="1"/>
  <c r="A34" i="1"/>
  <c r="A35" i="1"/>
  <c r="A36" i="1"/>
  <c r="A37" i="1"/>
  <c r="A43" i="1"/>
  <c r="A44" i="1"/>
  <c r="A45" i="1"/>
  <c r="A46" i="1"/>
  <c r="A47" i="1"/>
  <c r="A48" i="1"/>
  <c r="A49" i="1"/>
  <c r="A58" i="1"/>
  <c r="A59" i="1"/>
  <c r="A60" i="1"/>
  <c r="A61" i="1"/>
  <c r="A69" i="1"/>
  <c r="A70" i="1"/>
  <c r="A71" i="1"/>
  <c r="A72" i="1"/>
  <c r="A73" i="1"/>
  <c r="A83" i="1"/>
  <c r="A84" i="1"/>
  <c r="A85" i="1"/>
  <c r="A93" i="1"/>
  <c r="A94" i="1"/>
  <c r="A95" i="1"/>
  <c r="A96" i="1"/>
  <c r="A97" i="1"/>
  <c r="A109" i="1"/>
  <c r="G109" i="1"/>
  <c r="D109" i="1"/>
  <c r="C109" i="1"/>
  <c r="B109" i="1"/>
  <c r="G108" i="1"/>
  <c r="D108" i="1"/>
  <c r="C108" i="1"/>
  <c r="B108" i="1"/>
  <c r="G107" i="1"/>
  <c r="D107" i="1"/>
  <c r="C107" i="1"/>
  <c r="B107" i="1"/>
  <c r="G106" i="1"/>
  <c r="D106" i="1"/>
  <c r="C106" i="1"/>
  <c r="B106" i="1"/>
  <c r="G105" i="1"/>
  <c r="D105" i="1"/>
  <c r="C105" i="1"/>
  <c r="B105" i="1"/>
  <c r="G104" i="1"/>
  <c r="D104" i="1"/>
  <c r="C104" i="1"/>
  <c r="B104" i="1"/>
  <c r="G103" i="1"/>
  <c r="D103" i="1"/>
  <c r="C103" i="1"/>
  <c r="B103" i="1"/>
  <c r="G102" i="1"/>
  <c r="D102" i="1"/>
  <c r="C102" i="1"/>
  <c r="B102" i="1"/>
  <c r="G101" i="1"/>
  <c r="D101" i="1"/>
  <c r="C101" i="1"/>
  <c r="B101" i="1"/>
  <c r="G100" i="1"/>
  <c r="D100" i="1"/>
  <c r="C100" i="1"/>
  <c r="B100" i="1"/>
  <c r="J158" i="1"/>
  <c r="E21" i="3"/>
  <c r="I158" i="1"/>
  <c r="C21" i="3"/>
  <c r="H158" i="1"/>
  <c r="B21" i="3"/>
  <c r="G158" i="1"/>
  <c r="A129" i="1"/>
  <c r="A130" i="1"/>
  <c r="A113" i="1"/>
  <c r="A114" i="1"/>
  <c r="A115" i="1"/>
  <c r="G157" i="1"/>
  <c r="D157" i="1"/>
  <c r="C157" i="1"/>
  <c r="B157" i="1"/>
  <c r="G156" i="1"/>
  <c r="D156" i="1"/>
  <c r="C156" i="1"/>
  <c r="B156" i="1"/>
  <c r="G155" i="1"/>
  <c r="D155" i="1"/>
  <c r="C155" i="1"/>
  <c r="B155" i="1"/>
  <c r="G154" i="1"/>
  <c r="D154" i="1"/>
  <c r="C154" i="1"/>
  <c r="B154" i="1"/>
  <c r="G153" i="1"/>
  <c r="D153" i="1"/>
  <c r="C153" i="1"/>
  <c r="B153" i="1"/>
  <c r="G152" i="1"/>
  <c r="D152" i="1"/>
  <c r="C152" i="1"/>
  <c r="B152" i="1"/>
  <c r="G151" i="1"/>
  <c r="D151" i="1"/>
  <c r="C151" i="1"/>
  <c r="B151" i="1"/>
  <c r="G150" i="1"/>
  <c r="D150" i="1"/>
  <c r="C150" i="1"/>
  <c r="B150" i="1"/>
  <c r="G149" i="1"/>
  <c r="D149" i="1"/>
  <c r="C149" i="1"/>
  <c r="B149" i="1"/>
  <c r="G148" i="1"/>
  <c r="D148" i="1"/>
  <c r="C148" i="1"/>
  <c r="B148" i="1"/>
  <c r="Y111" i="2"/>
  <c r="Y110" i="2"/>
  <c r="Y109" i="2"/>
  <c r="Y112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5" i="2"/>
  <c r="Y74" i="2"/>
  <c r="Y73" i="2"/>
  <c r="Y71" i="2"/>
  <c r="Y77" i="2"/>
  <c r="Y76" i="2"/>
  <c r="Y69" i="2"/>
  <c r="Y70" i="2"/>
  <c r="Y72" i="2"/>
  <c r="Y68" i="2"/>
  <c r="Y67" i="2"/>
  <c r="Y64" i="2"/>
  <c r="Y65" i="2"/>
  <c r="Y66" i="2"/>
  <c r="Y63" i="2"/>
  <c r="Y62" i="2"/>
  <c r="Y61" i="2"/>
  <c r="Y60" i="2"/>
  <c r="Y59" i="2"/>
  <c r="Y58" i="2"/>
  <c r="Y57" i="2"/>
  <c r="Y56" i="2"/>
  <c r="Y54" i="2"/>
  <c r="Y55" i="2"/>
  <c r="Y53" i="2"/>
  <c r="Y52" i="2"/>
  <c r="Y51" i="2"/>
  <c r="Y50" i="2"/>
  <c r="Y49" i="2"/>
  <c r="Y48" i="2"/>
  <c r="Y47" i="2"/>
  <c r="Y46" i="2"/>
  <c r="Y45" i="2"/>
  <c r="Y43" i="2"/>
  <c r="Y44" i="2"/>
  <c r="Y42" i="2"/>
  <c r="Y41" i="2"/>
  <c r="Y40" i="2"/>
  <c r="Y39" i="2"/>
  <c r="Y36" i="2"/>
  <c r="Y38" i="2"/>
  <c r="Y37" i="2"/>
  <c r="Y35" i="2"/>
  <c r="Y34" i="2"/>
  <c r="Y32" i="2"/>
  <c r="Y33" i="2"/>
  <c r="Y31" i="2"/>
  <c r="Y30" i="2"/>
  <c r="Y29" i="2"/>
  <c r="Y28" i="2"/>
  <c r="Y26" i="2"/>
  <c r="Y27" i="2"/>
  <c r="Y25" i="2"/>
  <c r="B7" i="3"/>
  <c r="C7" i="3"/>
  <c r="B4" i="3"/>
  <c r="C4" i="3"/>
  <c r="B13" i="3"/>
  <c r="C13" i="3"/>
  <c r="B19" i="3"/>
  <c r="C19" i="3"/>
  <c r="B16" i="3"/>
  <c r="C16" i="3"/>
  <c r="B18" i="3"/>
  <c r="C18" i="3"/>
  <c r="B15" i="3"/>
  <c r="C15" i="3"/>
  <c r="H122" i="1"/>
  <c r="B22" i="3"/>
  <c r="I122" i="1"/>
  <c r="C22" i="3"/>
  <c r="H194" i="1"/>
  <c r="B17" i="3"/>
  <c r="I194" i="1"/>
  <c r="C17" i="3"/>
  <c r="C8" i="3"/>
  <c r="B12" i="3"/>
  <c r="C12" i="3"/>
  <c r="B23" i="3"/>
  <c r="C23" i="3"/>
  <c r="H206" i="1"/>
  <c r="B24" i="3"/>
  <c r="I206" i="1"/>
  <c r="C24" i="3"/>
  <c r="B10" i="3"/>
  <c r="C10" i="3"/>
  <c r="B6" i="3"/>
  <c r="C6" i="3"/>
  <c r="H254" i="1"/>
  <c r="B3" i="3"/>
  <c r="I254" i="1"/>
  <c r="C3" i="3"/>
  <c r="B20" i="3"/>
  <c r="C20" i="3"/>
  <c r="E4" i="3"/>
  <c r="J122" i="1"/>
  <c r="E22" i="3"/>
  <c r="J194" i="1"/>
  <c r="J206" i="1"/>
  <c r="E24" i="3"/>
  <c r="E10" i="3"/>
  <c r="E6" i="3"/>
  <c r="J254" i="1"/>
  <c r="E3" i="3"/>
  <c r="A20" i="3"/>
  <c r="G20" i="3" s="1"/>
  <c r="G11" i="3"/>
  <c r="A116" i="1"/>
  <c r="A117" i="1"/>
  <c r="A15" i="3"/>
  <c r="G15" i="3"/>
  <c r="A10" i="3"/>
  <c r="G10" i="3" s="1"/>
  <c r="A16" i="3"/>
  <c r="G16" i="3"/>
  <c r="A12" i="3"/>
  <c r="G12" i="3" s="1"/>
  <c r="A17" i="3"/>
  <c r="G17" i="3"/>
  <c r="A13" i="3"/>
  <c r="G13" i="3" s="1"/>
  <c r="A7" i="3"/>
  <c r="G7" i="3"/>
  <c r="G6" i="3"/>
  <c r="A18" i="3"/>
  <c r="G18" i="3" s="1"/>
  <c r="A8" i="3"/>
  <c r="G8" i="3"/>
  <c r="G3" i="3"/>
  <c r="A118" i="1"/>
  <c r="A119" i="1"/>
  <c r="A120" i="1"/>
  <c r="A121" i="1"/>
  <c r="A131" i="1"/>
  <c r="A22" i="3"/>
  <c r="G22" i="3"/>
  <c r="G21" i="3"/>
  <c r="A4" i="3"/>
  <c r="G4" i="3"/>
  <c r="G19" i="3"/>
  <c r="A23" i="3"/>
  <c r="G23" i="3" s="1"/>
  <c r="A24" i="3"/>
  <c r="G24" i="3"/>
  <c r="G254" i="1"/>
  <c r="A245" i="1"/>
  <c r="A246" i="1"/>
  <c r="A247" i="1"/>
  <c r="A248" i="1"/>
  <c r="A249" i="1"/>
  <c r="A250" i="1"/>
  <c r="A251" i="1"/>
  <c r="A252" i="1"/>
  <c r="A253" i="1"/>
  <c r="G253" i="1"/>
  <c r="D253" i="1"/>
  <c r="C253" i="1"/>
  <c r="B253" i="1"/>
  <c r="G252" i="1"/>
  <c r="D252" i="1"/>
  <c r="C252" i="1"/>
  <c r="B252" i="1"/>
  <c r="G251" i="1"/>
  <c r="D251" i="1"/>
  <c r="C251" i="1"/>
  <c r="B251" i="1"/>
  <c r="G250" i="1"/>
  <c r="D250" i="1"/>
  <c r="C250" i="1"/>
  <c r="B250" i="1"/>
  <c r="G249" i="1"/>
  <c r="D249" i="1"/>
  <c r="C249" i="1"/>
  <c r="B249" i="1"/>
  <c r="G248" i="1"/>
  <c r="D248" i="1"/>
  <c r="C248" i="1"/>
  <c r="B248" i="1"/>
  <c r="G247" i="1"/>
  <c r="D247" i="1"/>
  <c r="C247" i="1"/>
  <c r="B247" i="1"/>
  <c r="G246" i="1"/>
  <c r="D246" i="1"/>
  <c r="C246" i="1"/>
  <c r="B246" i="1"/>
  <c r="G245" i="1"/>
  <c r="D245" i="1"/>
  <c r="C245" i="1"/>
  <c r="B245" i="1"/>
  <c r="G244" i="1"/>
  <c r="D244" i="1"/>
  <c r="C244" i="1"/>
  <c r="B244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C16" i="1"/>
  <c r="D16" i="1"/>
  <c r="E13" i="3"/>
  <c r="E19" i="3"/>
  <c r="E16" i="3"/>
  <c r="E18" i="3"/>
  <c r="E15" i="3"/>
  <c r="E17" i="3"/>
  <c r="E8" i="3"/>
  <c r="E12" i="3"/>
  <c r="E23" i="3"/>
  <c r="E20" i="3"/>
  <c r="E7" i="3"/>
  <c r="B124" i="1"/>
  <c r="C124" i="1"/>
  <c r="D124" i="1"/>
  <c r="A132" i="1"/>
  <c r="A133" i="1"/>
  <c r="B172" i="1"/>
  <c r="C172" i="1"/>
  <c r="D172" i="1"/>
  <c r="B184" i="1"/>
  <c r="C184" i="1"/>
  <c r="D184" i="1"/>
  <c r="B196" i="1"/>
  <c r="C196" i="1"/>
  <c r="D196" i="1"/>
  <c r="B112" i="1"/>
  <c r="B4" i="1"/>
  <c r="B16" i="1"/>
  <c r="B28" i="1"/>
  <c r="B40" i="1"/>
  <c r="B52" i="1"/>
  <c r="B64" i="1"/>
  <c r="B76" i="1"/>
  <c r="B88" i="1"/>
  <c r="B5" i="1"/>
  <c r="B6" i="1"/>
  <c r="B7" i="1"/>
  <c r="B8" i="1"/>
  <c r="B9" i="1"/>
  <c r="B10" i="1"/>
  <c r="B11" i="1"/>
  <c r="B12" i="1"/>
  <c r="B13" i="1"/>
  <c r="B220" i="1"/>
  <c r="B232" i="1"/>
  <c r="C4" i="1"/>
  <c r="C28" i="1"/>
  <c r="C40" i="1"/>
  <c r="C52" i="1"/>
  <c r="C64" i="1"/>
  <c r="C76" i="1"/>
  <c r="C88" i="1"/>
  <c r="C112" i="1"/>
  <c r="C5" i="1"/>
  <c r="C6" i="1"/>
  <c r="C7" i="1"/>
  <c r="C8" i="1"/>
  <c r="C9" i="1"/>
  <c r="C10" i="1"/>
  <c r="C11" i="1"/>
  <c r="C12" i="1"/>
  <c r="C13" i="1"/>
  <c r="C220" i="1"/>
  <c r="C232" i="1"/>
  <c r="D4" i="1"/>
  <c r="D28" i="1"/>
  <c r="D40" i="1"/>
  <c r="D52" i="1"/>
  <c r="D64" i="1"/>
  <c r="D76" i="1"/>
  <c r="D88" i="1"/>
  <c r="D112" i="1"/>
  <c r="D5" i="1"/>
  <c r="D6" i="1"/>
  <c r="D7" i="1"/>
  <c r="D8" i="1"/>
  <c r="D9" i="1"/>
  <c r="D10" i="1"/>
  <c r="D11" i="1"/>
  <c r="D12" i="1"/>
  <c r="D13" i="1"/>
  <c r="D220" i="1"/>
  <c r="D232" i="1"/>
  <c r="G242" i="1"/>
  <c r="G230" i="1"/>
  <c r="G206" i="1"/>
  <c r="G194" i="1"/>
  <c r="G182" i="1"/>
  <c r="G134" i="1"/>
  <c r="G122" i="1"/>
  <c r="G98" i="1"/>
  <c r="G86" i="1"/>
  <c r="G74" i="1"/>
  <c r="G62" i="1"/>
  <c r="G50" i="1"/>
  <c r="G38" i="1"/>
  <c r="G26" i="1"/>
  <c r="G14" i="1"/>
  <c r="G241" i="1"/>
  <c r="G240" i="1"/>
  <c r="G239" i="1"/>
  <c r="G238" i="1"/>
  <c r="G237" i="1"/>
  <c r="G236" i="1"/>
  <c r="G235" i="1"/>
  <c r="G234" i="1"/>
  <c r="G233" i="1"/>
  <c r="G232" i="1"/>
  <c r="G229" i="1"/>
  <c r="G228" i="1"/>
  <c r="G227" i="1"/>
  <c r="G226" i="1"/>
  <c r="G225" i="1"/>
  <c r="G224" i="1"/>
  <c r="G223" i="1"/>
  <c r="G222" i="1"/>
  <c r="G221" i="1"/>
  <c r="G220" i="1"/>
  <c r="G205" i="1"/>
  <c r="G204" i="1"/>
  <c r="G203" i="1"/>
  <c r="G202" i="1"/>
  <c r="G201" i="1"/>
  <c r="G200" i="1"/>
  <c r="G199" i="1"/>
  <c r="G198" i="1"/>
  <c r="G197" i="1"/>
  <c r="G196" i="1"/>
  <c r="G193" i="1"/>
  <c r="G192" i="1"/>
  <c r="G191" i="1"/>
  <c r="G190" i="1"/>
  <c r="G189" i="1"/>
  <c r="G188" i="1"/>
  <c r="G187" i="1"/>
  <c r="G186" i="1"/>
  <c r="G185" i="1"/>
  <c r="G184" i="1"/>
  <c r="G181" i="1"/>
  <c r="G180" i="1"/>
  <c r="G179" i="1"/>
  <c r="G178" i="1"/>
  <c r="G177" i="1"/>
  <c r="G176" i="1"/>
  <c r="G175" i="1"/>
  <c r="G174" i="1"/>
  <c r="G173" i="1"/>
  <c r="G172" i="1"/>
  <c r="G133" i="1"/>
  <c r="G132" i="1"/>
  <c r="G131" i="1"/>
  <c r="G130" i="1"/>
  <c r="G129" i="1"/>
  <c r="G128" i="1"/>
  <c r="G127" i="1"/>
  <c r="G126" i="1"/>
  <c r="G125" i="1"/>
  <c r="G124" i="1"/>
  <c r="G121" i="1"/>
  <c r="G120" i="1"/>
  <c r="G119" i="1"/>
  <c r="G118" i="1"/>
  <c r="G117" i="1"/>
  <c r="G116" i="1"/>
  <c r="G115" i="1"/>
  <c r="G114" i="1"/>
  <c r="G113" i="1"/>
  <c r="G112" i="1"/>
  <c r="G97" i="1"/>
  <c r="G96" i="1"/>
  <c r="G95" i="1"/>
  <c r="G94" i="1"/>
  <c r="G93" i="1"/>
  <c r="G92" i="1"/>
  <c r="G91" i="1"/>
  <c r="G90" i="1"/>
  <c r="G89" i="1"/>
  <c r="G88" i="1"/>
  <c r="G85" i="1"/>
  <c r="G84" i="1"/>
  <c r="G83" i="1"/>
  <c r="G82" i="1"/>
  <c r="G81" i="1"/>
  <c r="G80" i="1"/>
  <c r="G79" i="1"/>
  <c r="G78" i="1"/>
  <c r="G77" i="1"/>
  <c r="G76" i="1"/>
  <c r="G73" i="1"/>
  <c r="G72" i="1"/>
  <c r="G71" i="1"/>
  <c r="G70" i="1"/>
  <c r="G69" i="1"/>
  <c r="G68" i="1"/>
  <c r="G67" i="1"/>
  <c r="G66" i="1"/>
  <c r="G65" i="1"/>
  <c r="G64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G16" i="1"/>
  <c r="G5" i="1"/>
  <c r="G6" i="1"/>
  <c r="G7" i="1"/>
  <c r="G8" i="1"/>
  <c r="G9" i="1"/>
  <c r="G10" i="1"/>
  <c r="G11" i="1"/>
  <c r="G12" i="1"/>
  <c r="G13" i="1"/>
  <c r="G4" i="1"/>
  <c r="K74" i="2"/>
  <c r="F16" i="5"/>
  <c r="L14" i="1"/>
  <c r="M14" i="1"/>
  <c r="L17" i="1"/>
  <c r="N17" i="1"/>
  <c r="L16" i="1"/>
  <c r="L15" i="1"/>
  <c r="L18" i="1"/>
  <c r="L17" i="2"/>
  <c r="M17" i="2"/>
  <c r="D9" i="3"/>
  <c r="K146" i="2"/>
  <c r="F22" i="5"/>
  <c r="L11" i="2"/>
  <c r="A162" i="2"/>
  <c r="A163" i="2"/>
  <c r="A164" i="2"/>
  <c r="G164" i="2"/>
  <c r="N11" i="2"/>
  <c r="K38" i="1"/>
  <c r="F4" i="3"/>
  <c r="K170" i="1"/>
  <c r="K242" i="1"/>
  <c r="K26" i="1"/>
  <c r="K146" i="1"/>
  <c r="K110" i="1"/>
  <c r="K230" i="1"/>
  <c r="K218" i="1"/>
  <c r="K182" i="1"/>
  <c r="K50" i="1"/>
  <c r="K98" i="1"/>
  <c r="K74" i="1"/>
  <c r="K134" i="1"/>
  <c r="K86" i="1"/>
  <c r="K62" i="1"/>
  <c r="K14" i="1"/>
  <c r="K158" i="1"/>
  <c r="K122" i="1"/>
  <c r="K194" i="1"/>
  <c r="F23" i="3"/>
  <c r="F18" i="3"/>
  <c r="D18" i="3"/>
  <c r="D3" i="3"/>
  <c r="K158" i="2"/>
  <c r="F12" i="5"/>
  <c r="K170" i="2"/>
  <c r="F7" i="5"/>
  <c r="K134" i="2"/>
  <c r="F4" i="5"/>
  <c r="L12" i="2"/>
  <c r="N12" i="2"/>
  <c r="D15" i="3"/>
  <c r="L11" i="1"/>
  <c r="M11" i="1"/>
  <c r="D5" i="3"/>
  <c r="L12" i="1"/>
  <c r="M12" i="1"/>
  <c r="F6" i="3"/>
  <c r="L10" i="1"/>
  <c r="M10" i="1"/>
  <c r="L13" i="1"/>
  <c r="M13" i="1"/>
  <c r="L9" i="1"/>
  <c r="D7" i="5"/>
  <c r="K26" i="2"/>
  <c r="F5" i="5"/>
  <c r="L7" i="2"/>
  <c r="G18" i="2"/>
  <c r="N7" i="2"/>
  <c r="D14" i="3"/>
  <c r="D22" i="3"/>
  <c r="F9" i="3"/>
  <c r="F17" i="3"/>
  <c r="K254" i="1"/>
  <c r="F3" i="3"/>
  <c r="F11" i="3"/>
  <c r="F5" i="3"/>
  <c r="F16" i="3"/>
  <c r="F15" i="3"/>
  <c r="F19" i="3"/>
  <c r="F21" i="3"/>
  <c r="F13" i="3"/>
  <c r="F8" i="3"/>
  <c r="F12" i="3"/>
  <c r="F10" i="3"/>
  <c r="B12" i="5"/>
  <c r="D12" i="5"/>
  <c r="L4" i="2"/>
  <c r="M4" i="2"/>
  <c r="K206" i="1"/>
  <c r="F24" i="3"/>
  <c r="D24" i="3"/>
  <c r="F20" i="3"/>
  <c r="F7" i="3"/>
  <c r="K266" i="1"/>
  <c r="F14" i="3"/>
  <c r="D19" i="3"/>
  <c r="L7" i="1"/>
  <c r="M7" i="1"/>
  <c r="L4" i="1"/>
  <c r="M4" i="1"/>
  <c r="L6" i="1"/>
  <c r="N6" i="1"/>
  <c r="L5" i="1"/>
  <c r="N5" i="1"/>
  <c r="L8" i="1"/>
  <c r="M8" i="1"/>
  <c r="F22" i="3"/>
  <c r="A92" i="2"/>
  <c r="A93" i="2"/>
  <c r="G93" i="2"/>
  <c r="A20" i="2"/>
  <c r="G20" i="2"/>
  <c r="G5" i="2"/>
  <c r="L6" i="2"/>
  <c r="K110" i="2"/>
  <c r="F17" i="5"/>
  <c r="K86" i="2"/>
  <c r="F10" i="5"/>
  <c r="L13" i="2"/>
  <c r="M13" i="2"/>
  <c r="L9" i="2"/>
  <c r="L5" i="2"/>
  <c r="D5" i="5"/>
  <c r="D14" i="5"/>
  <c r="D16" i="5"/>
  <c r="B10" i="5"/>
  <c r="D10" i="5"/>
  <c r="G221" i="2"/>
  <c r="K122" i="2"/>
  <c r="F21" i="5"/>
  <c r="K62" i="2"/>
  <c r="F9" i="5"/>
  <c r="K50" i="2"/>
  <c r="F14" i="5"/>
  <c r="G162" i="2"/>
  <c r="A138" i="2"/>
  <c r="G102" i="2"/>
  <c r="A103" i="2"/>
  <c r="A66" i="2"/>
  <c r="L16" i="2"/>
  <c r="A42" i="2"/>
  <c r="G42" i="2"/>
  <c r="N16" i="2"/>
  <c r="A7" i="2"/>
  <c r="G7" i="2"/>
  <c r="L10" i="2"/>
  <c r="K218" i="2"/>
  <c r="F3" i="5"/>
  <c r="K98" i="2"/>
  <c r="F19" i="5"/>
  <c r="L8" i="2"/>
  <c r="N8" i="2"/>
  <c r="B17" i="5"/>
  <c r="D17" i="5"/>
  <c r="B4" i="5"/>
  <c r="D4" i="5"/>
  <c r="B22" i="5"/>
  <c r="K194" i="2"/>
  <c r="F18" i="5"/>
  <c r="K182" i="2"/>
  <c r="F11" i="5"/>
  <c r="K14" i="2"/>
  <c r="F13" i="5"/>
  <c r="G90" i="2"/>
  <c r="G29" i="2"/>
  <c r="D19" i="5"/>
  <c r="D18" i="5"/>
  <c r="K38" i="2"/>
  <c r="F6" i="5"/>
  <c r="L15" i="2"/>
  <c r="L18" i="2"/>
  <c r="L14" i="2"/>
  <c r="D8" i="3"/>
  <c r="D20" i="3"/>
  <c r="D23" i="3"/>
  <c r="D12" i="3"/>
  <c r="D16" i="3"/>
  <c r="D7" i="3"/>
  <c r="D21" i="3"/>
  <c r="D11" i="3"/>
  <c r="D17" i="3"/>
  <c r="D13" i="3"/>
  <c r="D4" i="3"/>
  <c r="D6" i="3"/>
  <c r="D10" i="3"/>
  <c r="D13" i="5"/>
  <c r="D3" i="5"/>
  <c r="D21" i="5"/>
  <c r="D22" i="5"/>
  <c r="D20" i="5"/>
  <c r="D6" i="5"/>
  <c r="D9" i="5"/>
  <c r="K230" i="2"/>
  <c r="F8" i="5"/>
  <c r="G126" i="2"/>
  <c r="A127" i="2"/>
  <c r="G223" i="2"/>
  <c r="A224" i="2"/>
  <c r="D11" i="5"/>
  <c r="A210" i="2"/>
  <c r="K206" i="2"/>
  <c r="F15" i="5"/>
  <c r="A198" i="2"/>
  <c r="A174" i="2"/>
  <c r="A150" i="2"/>
  <c r="A94" i="2"/>
  <c r="G77" i="2"/>
  <c r="G234" i="2"/>
  <c r="A236" i="2"/>
  <c r="A186" i="2"/>
  <c r="A115" i="2"/>
  <c r="G66" i="2"/>
  <c r="A67" i="2"/>
  <c r="G101" i="2"/>
  <c r="G92" i="2"/>
  <c r="A79" i="2"/>
  <c r="K242" i="2"/>
  <c r="F20" i="5"/>
  <c r="D8" i="5"/>
  <c r="D15" i="5"/>
  <c r="G53" i="2"/>
  <c r="A54" i="2"/>
  <c r="G33" i="2"/>
  <c r="A34" i="2"/>
  <c r="N17" i="2"/>
  <c r="M17" i="1"/>
  <c r="N14" i="1"/>
  <c r="M15" i="1"/>
  <c r="N15" i="1"/>
  <c r="N16" i="1"/>
  <c r="M16" i="1"/>
  <c r="M18" i="1"/>
  <c r="N18" i="1"/>
  <c r="M16" i="2"/>
  <c r="M11" i="2"/>
  <c r="N11" i="1"/>
  <c r="M12" i="2"/>
  <c r="K11" i="3"/>
  <c r="L11" i="3"/>
  <c r="N12" i="1"/>
  <c r="N13" i="1"/>
  <c r="N10" i="1"/>
  <c r="N9" i="1"/>
  <c r="M9" i="1"/>
  <c r="K23" i="3"/>
  <c r="L23" i="3"/>
  <c r="K3" i="3"/>
  <c r="L3" i="3"/>
  <c r="M7" i="2"/>
  <c r="K16" i="3"/>
  <c r="L16" i="3"/>
  <c r="K21" i="3"/>
  <c r="L21" i="3"/>
  <c r="K12" i="3"/>
  <c r="L12" i="3"/>
  <c r="K13" i="3"/>
  <c r="L13" i="3"/>
  <c r="K7" i="3"/>
  <c r="L7" i="3"/>
  <c r="K8" i="3"/>
  <c r="L8" i="3"/>
  <c r="K4" i="3"/>
  <c r="L4" i="3"/>
  <c r="K19" i="3"/>
  <c r="L19" i="3"/>
  <c r="K14" i="3"/>
  <c r="L14" i="3"/>
  <c r="K15" i="3"/>
  <c r="L15" i="3"/>
  <c r="K17" i="3"/>
  <c r="L17" i="3"/>
  <c r="K5" i="3"/>
  <c r="L5" i="3"/>
  <c r="K10" i="3"/>
  <c r="L10" i="3"/>
  <c r="K18" i="3"/>
  <c r="L18" i="3"/>
  <c r="K9" i="3"/>
  <c r="L9" i="3"/>
  <c r="K6" i="3"/>
  <c r="L6" i="3"/>
  <c r="K20" i="3"/>
  <c r="L20" i="3"/>
  <c r="K24" i="3"/>
  <c r="L24" i="3"/>
  <c r="K22" i="3"/>
  <c r="L22" i="3"/>
  <c r="R8" i="2"/>
  <c r="U8" i="2"/>
  <c r="N4" i="2"/>
  <c r="R4" i="1"/>
  <c r="U4" i="1"/>
  <c r="M5" i="1"/>
  <c r="N8" i="1"/>
  <c r="N7" i="1"/>
  <c r="N4" i="1"/>
  <c r="R7" i="1"/>
  <c r="M6" i="1"/>
  <c r="R5" i="1"/>
  <c r="U5" i="1"/>
  <c r="R8" i="1"/>
  <c r="U8" i="1"/>
  <c r="R6" i="1"/>
  <c r="U6" i="1"/>
  <c r="R4" i="2"/>
  <c r="M9" i="2"/>
  <c r="N9" i="2"/>
  <c r="N6" i="2"/>
  <c r="M6" i="2"/>
  <c r="M5" i="2"/>
  <c r="N5" i="2"/>
  <c r="A21" i="2"/>
  <c r="A22" i="2"/>
  <c r="M8" i="2"/>
  <c r="A139" i="2"/>
  <c r="G138" i="2"/>
  <c r="A8" i="2"/>
  <c r="G8" i="2"/>
  <c r="K12" i="5"/>
  <c r="L12" i="5"/>
  <c r="N13" i="2"/>
  <c r="M10" i="2"/>
  <c r="A128" i="2"/>
  <c r="G128" i="2"/>
  <c r="N10" i="2"/>
  <c r="K10" i="5"/>
  <c r="L10" i="5"/>
  <c r="K11" i="5"/>
  <c r="L11" i="5"/>
  <c r="K15" i="5"/>
  <c r="L15" i="5"/>
  <c r="K3" i="5"/>
  <c r="L3" i="5"/>
  <c r="K21" i="5"/>
  <c r="L21" i="5"/>
  <c r="R6" i="2"/>
  <c r="U6" i="2"/>
  <c r="R5" i="2"/>
  <c r="M18" i="2"/>
  <c r="A80" i="2"/>
  <c r="G80" i="2"/>
  <c r="N18" i="2"/>
  <c r="N15" i="2"/>
  <c r="M15" i="2"/>
  <c r="R7" i="2"/>
  <c r="U7" i="2"/>
  <c r="N14" i="2"/>
  <c r="M14" i="2"/>
  <c r="K17" i="5"/>
  <c r="L17" i="5"/>
  <c r="K6" i="5"/>
  <c r="L6" i="5"/>
  <c r="K4" i="5"/>
  <c r="L4" i="5"/>
  <c r="K20" i="5"/>
  <c r="L20" i="5"/>
  <c r="K18" i="5"/>
  <c r="L18" i="5"/>
  <c r="K9" i="5"/>
  <c r="L9" i="5"/>
  <c r="K5" i="5"/>
  <c r="L5" i="5"/>
  <c r="K14" i="5"/>
  <c r="L14" i="5"/>
  <c r="K8" i="5"/>
  <c r="L8" i="5"/>
  <c r="K22" i="5"/>
  <c r="L22" i="5"/>
  <c r="K16" i="5"/>
  <c r="L16" i="5"/>
  <c r="K19" i="5"/>
  <c r="L19" i="5"/>
  <c r="K7" i="5"/>
  <c r="L7" i="5"/>
  <c r="K13" i="5"/>
  <c r="L13" i="5"/>
  <c r="G127" i="2"/>
  <c r="A104" i="2"/>
  <c r="G103" i="2"/>
  <c r="G224" i="2"/>
  <c r="A225" i="2"/>
  <c r="G34" i="2"/>
  <c r="A35" i="2"/>
  <c r="G115" i="2"/>
  <c r="A116" i="2"/>
  <c r="G150" i="2"/>
  <c r="A151" i="2"/>
  <c r="G198" i="2"/>
  <c r="A199" i="2"/>
  <c r="G186" i="2"/>
  <c r="A187" i="2"/>
  <c r="G163" i="2"/>
  <c r="G210" i="2"/>
  <c r="A211" i="2"/>
  <c r="A43" i="2"/>
  <c r="G79" i="2"/>
  <c r="G21" i="2"/>
  <c r="G54" i="2"/>
  <c r="A55" i="2"/>
  <c r="G67" i="2"/>
  <c r="A68" i="2"/>
  <c r="A237" i="2"/>
  <c r="G236" i="2"/>
  <c r="A95" i="2"/>
  <c r="G94" i="2"/>
  <c r="G174" i="2"/>
  <c r="A175" i="2"/>
  <c r="S7" i="1"/>
  <c r="S8" i="2"/>
  <c r="T4" i="1"/>
  <c r="S4" i="2"/>
  <c r="U4" i="2"/>
  <c r="S4" i="1"/>
  <c r="T6" i="1"/>
  <c r="U7" i="1"/>
  <c r="T8" i="2"/>
  <c r="T4" i="2"/>
  <c r="S5" i="2"/>
  <c r="T7" i="1"/>
  <c r="S6" i="1"/>
  <c r="S8" i="1"/>
  <c r="S5" i="1"/>
  <c r="T5" i="1"/>
  <c r="T8" i="1"/>
  <c r="A9" i="2"/>
  <c r="G139" i="2"/>
  <c r="A140" i="2"/>
  <c r="S7" i="2"/>
  <c r="T7" i="2"/>
  <c r="T5" i="2"/>
  <c r="S6" i="2"/>
  <c r="T6" i="2"/>
  <c r="U5" i="2"/>
  <c r="N22" i="1"/>
  <c r="M22" i="1"/>
  <c r="N21" i="1"/>
  <c r="M20" i="1"/>
  <c r="N20" i="1"/>
  <c r="R11" i="1"/>
  <c r="M19" i="1"/>
  <c r="N19" i="1"/>
  <c r="R12" i="1"/>
  <c r="R15" i="1"/>
  <c r="N23" i="1"/>
  <c r="M23" i="1"/>
  <c r="M22" i="2"/>
  <c r="N22" i="2"/>
  <c r="A117" i="2"/>
  <c r="G116" i="2"/>
  <c r="A226" i="2"/>
  <c r="G225" i="2"/>
  <c r="A10" i="2"/>
  <c r="G9" i="2"/>
  <c r="N20" i="2"/>
  <c r="G199" i="2"/>
  <c r="A200" i="2"/>
  <c r="M21" i="2"/>
  <c r="N21" i="2"/>
  <c r="A238" i="2"/>
  <c r="G237" i="2"/>
  <c r="A81" i="2"/>
  <c r="G211" i="2"/>
  <c r="A212" i="2"/>
  <c r="A188" i="2"/>
  <c r="G187" i="2"/>
  <c r="M23" i="2"/>
  <c r="N23" i="2"/>
  <c r="G151" i="2"/>
  <c r="A152" i="2"/>
  <c r="A36" i="2"/>
  <c r="G35" i="2"/>
  <c r="A129" i="2"/>
  <c r="G95" i="2"/>
  <c r="A96" i="2"/>
  <c r="G43" i="2"/>
  <c r="A44" i="2"/>
  <c r="A165" i="2"/>
  <c r="G175" i="2"/>
  <c r="A176" i="2"/>
  <c r="A56" i="2"/>
  <c r="G55" i="2"/>
  <c r="A69" i="2"/>
  <c r="G68" i="2"/>
  <c r="A23" i="2"/>
  <c r="G22" i="2"/>
  <c r="R14" i="2"/>
  <c r="U12" i="2"/>
  <c r="R15" i="2"/>
  <c r="R13" i="2"/>
  <c r="R11" i="2"/>
  <c r="M19" i="2"/>
  <c r="N19" i="2"/>
  <c r="G104" i="2"/>
  <c r="A105" i="2"/>
  <c r="A141" i="2"/>
  <c r="G140" i="2"/>
  <c r="U14" i="1"/>
  <c r="T14" i="1"/>
  <c r="S12" i="1"/>
  <c r="T12" i="1"/>
  <c r="U12" i="1"/>
  <c r="S11" i="1"/>
  <c r="U11" i="1"/>
  <c r="T11" i="1"/>
  <c r="S15" i="1"/>
  <c r="T15" i="1"/>
  <c r="U15" i="1"/>
  <c r="U13" i="1"/>
  <c r="S15" i="2"/>
  <c r="U15" i="2"/>
  <c r="T15" i="2"/>
  <c r="G36" i="2"/>
  <c r="A37" i="2"/>
  <c r="G37" i="2"/>
  <c r="A239" i="2"/>
  <c r="G238" i="2"/>
  <c r="A177" i="2"/>
  <c r="G176" i="2"/>
  <c r="A45" i="2"/>
  <c r="G44" i="2"/>
  <c r="G152" i="2"/>
  <c r="A153" i="2"/>
  <c r="A82" i="2"/>
  <c r="G81" i="2"/>
  <c r="G23" i="2"/>
  <c r="A24" i="2"/>
  <c r="G56" i="2"/>
  <c r="A57" i="2"/>
  <c r="G226" i="2"/>
  <c r="A227" i="2"/>
  <c r="A106" i="2"/>
  <c r="G105" i="2"/>
  <c r="T11" i="2"/>
  <c r="S11" i="2"/>
  <c r="U11" i="2"/>
  <c r="U14" i="2"/>
  <c r="S14" i="2"/>
  <c r="T14" i="2"/>
  <c r="G69" i="2"/>
  <c r="A70" i="2"/>
  <c r="G129" i="2"/>
  <c r="A130" i="2"/>
  <c r="G188" i="2"/>
  <c r="A189" i="2"/>
  <c r="G10" i="2"/>
  <c r="A11" i="2"/>
  <c r="G117" i="2"/>
  <c r="A118" i="2"/>
  <c r="S13" i="2"/>
  <c r="U13" i="2"/>
  <c r="T13" i="2"/>
  <c r="G165" i="2"/>
  <c r="A166" i="2"/>
  <c r="A97" i="2"/>
  <c r="G97" i="2"/>
  <c r="G96" i="2"/>
  <c r="A213" i="2"/>
  <c r="G212" i="2"/>
  <c r="A201" i="2"/>
  <c r="G200" i="2"/>
  <c r="A142" i="2"/>
  <c r="G141" i="2"/>
  <c r="G213" i="2"/>
  <c r="A214" i="2"/>
  <c r="G118" i="2"/>
  <c r="A119" i="2"/>
  <c r="G189" i="2"/>
  <c r="A190" i="2"/>
  <c r="A71" i="2"/>
  <c r="G70" i="2"/>
  <c r="G106" i="2"/>
  <c r="A107" i="2"/>
  <c r="G82" i="2"/>
  <c r="A83" i="2"/>
  <c r="G45" i="2"/>
  <c r="A46" i="2"/>
  <c r="G11" i="2"/>
  <c r="A12" i="2"/>
  <c r="G130" i="2"/>
  <c r="A131" i="2"/>
  <c r="G227" i="2"/>
  <c r="A228" i="2"/>
  <c r="G24" i="2"/>
  <c r="A25" i="2"/>
  <c r="G25" i="2"/>
  <c r="G153" i="2"/>
  <c r="A154" i="2"/>
  <c r="G201" i="2"/>
  <c r="A202" i="2"/>
  <c r="G166" i="2"/>
  <c r="A167" i="2"/>
  <c r="G177" i="2"/>
  <c r="A178" i="2"/>
  <c r="G239" i="2"/>
  <c r="A240" i="2"/>
  <c r="A58" i="2"/>
  <c r="G57" i="2"/>
  <c r="G142" i="2"/>
  <c r="A143" i="2"/>
  <c r="G58" i="2"/>
  <c r="A59" i="2"/>
  <c r="A241" i="2"/>
  <c r="G241" i="2"/>
  <c r="G240" i="2"/>
  <c r="A168" i="2"/>
  <c r="G167" i="2"/>
  <c r="A155" i="2"/>
  <c r="G154" i="2"/>
  <c r="G228" i="2"/>
  <c r="A229" i="2"/>
  <c r="G229" i="2"/>
  <c r="G12" i="2"/>
  <c r="A13" i="2"/>
  <c r="G13" i="2"/>
  <c r="A84" i="2"/>
  <c r="G83" i="2"/>
  <c r="G119" i="2"/>
  <c r="A120" i="2"/>
  <c r="G71" i="2"/>
  <c r="A72" i="2"/>
  <c r="G178" i="2"/>
  <c r="A179" i="2"/>
  <c r="G202" i="2"/>
  <c r="A203" i="2"/>
  <c r="G131" i="2"/>
  <c r="A132" i="2"/>
  <c r="G46" i="2"/>
  <c r="A47" i="2"/>
  <c r="A108" i="2"/>
  <c r="G107" i="2"/>
  <c r="G190" i="2"/>
  <c r="A191" i="2"/>
  <c r="G214" i="2"/>
  <c r="A215" i="2"/>
  <c r="G143" i="2"/>
  <c r="A144" i="2"/>
  <c r="G215" i="2"/>
  <c r="A216" i="2"/>
  <c r="A133" i="2"/>
  <c r="G133" i="2"/>
  <c r="G132" i="2"/>
  <c r="G191" i="2"/>
  <c r="A192" i="2"/>
  <c r="G47" i="2"/>
  <c r="A48" i="2"/>
  <c r="G203" i="2"/>
  <c r="A204" i="2"/>
  <c r="G72" i="2"/>
  <c r="A73" i="2"/>
  <c r="G73" i="2"/>
  <c r="G84" i="2"/>
  <c r="A85" i="2"/>
  <c r="G85" i="2"/>
  <c r="G168" i="2"/>
  <c r="A169" i="2"/>
  <c r="G169" i="2"/>
  <c r="A121" i="2"/>
  <c r="G121" i="2"/>
  <c r="G120" i="2"/>
  <c r="G179" i="2"/>
  <c r="A180" i="2"/>
  <c r="G59" i="2"/>
  <c r="A60" i="2"/>
  <c r="G108" i="2"/>
  <c r="A109" i="2"/>
  <c r="G109" i="2"/>
  <c r="G155" i="2"/>
  <c r="A156" i="2"/>
  <c r="G144" i="2"/>
  <c r="A145" i="2"/>
  <c r="G145" i="2"/>
  <c r="A181" i="2"/>
  <c r="G181" i="2"/>
  <c r="G180" i="2"/>
  <c r="A49" i="2"/>
  <c r="G49" i="2"/>
  <c r="G48" i="2"/>
  <c r="G60" i="2"/>
  <c r="A61" i="2"/>
  <c r="G61" i="2"/>
  <c r="G204" i="2"/>
  <c r="A205" i="2"/>
  <c r="G205" i="2"/>
  <c r="G192" i="2"/>
  <c r="A193" i="2"/>
  <c r="G193" i="2"/>
  <c r="A217" i="2"/>
  <c r="G217" i="2"/>
  <c r="G216" i="2"/>
  <c r="G156" i="2"/>
  <c r="A157" i="2"/>
  <c r="G157" i="2"/>
</calcChain>
</file>

<file path=xl/sharedStrings.xml><?xml version="1.0" encoding="utf-8"?>
<sst xmlns="http://schemas.openxmlformats.org/spreadsheetml/2006/main" count="508" uniqueCount="388">
  <si>
    <t>Girls</t>
  </si>
  <si>
    <t>Barnegat</t>
  </si>
  <si>
    <t>Team Total</t>
  </si>
  <si>
    <t>Donovan Catholic</t>
  </si>
  <si>
    <t>Jackson Memorial</t>
  </si>
  <si>
    <t>Keansburg</t>
  </si>
  <si>
    <t>Lacey</t>
  </si>
  <si>
    <t>Manasquan</t>
  </si>
  <si>
    <t>Mater Dei</t>
  </si>
  <si>
    <t>St. John Vianney</t>
  </si>
  <si>
    <t>Toms River East</t>
  </si>
  <si>
    <t>Toms River North</t>
  </si>
  <si>
    <t>Toms River South</t>
  </si>
  <si>
    <t>Games</t>
  </si>
  <si>
    <t>Team</t>
  </si>
  <si>
    <t>Name</t>
  </si>
  <si>
    <t>Total</t>
  </si>
  <si>
    <t>1st</t>
  </si>
  <si>
    <t>2nd</t>
  </si>
  <si>
    <t>3rd</t>
  </si>
  <si>
    <t>Individual High Game</t>
  </si>
  <si>
    <t>4th</t>
  </si>
  <si>
    <t>5th</t>
  </si>
  <si>
    <t>Individual High Series</t>
  </si>
  <si>
    <t>Brick</t>
  </si>
  <si>
    <t>Boys</t>
  </si>
  <si>
    <t>Charland Matthew</t>
  </si>
  <si>
    <t>MacGillivray David</t>
  </si>
  <si>
    <t>Boughton John</t>
  </si>
  <si>
    <t>Waldhelm Cameron</t>
  </si>
  <si>
    <t>Varela Andrew</t>
  </si>
  <si>
    <t>Guzman Mike</t>
  </si>
  <si>
    <t>Costa Josh</t>
  </si>
  <si>
    <t>Tymesko Jason</t>
  </si>
  <si>
    <t>Borders Tristan</t>
  </si>
  <si>
    <t>McKeon Thomas</t>
  </si>
  <si>
    <t>Torres Gabe</t>
  </si>
  <si>
    <t>Agostini Ryan</t>
  </si>
  <si>
    <t>Moro Matt</t>
  </si>
  <si>
    <t>Striffler Nick</t>
  </si>
  <si>
    <t>Mahon Connor</t>
  </si>
  <si>
    <t>Humke Clayton</t>
  </si>
  <si>
    <t>Truland John</t>
  </si>
  <si>
    <t>Huebler Brian</t>
  </si>
  <si>
    <t>Baumgarten Quinn</t>
  </si>
  <si>
    <t>Burdge Kenny</t>
  </si>
  <si>
    <t>Villano Justin</t>
  </si>
  <si>
    <t>Shaw Robert</t>
  </si>
  <si>
    <t>Hill Jalen</t>
  </si>
  <si>
    <t>McIntire Ryan</t>
  </si>
  <si>
    <t>Bodo Chris</t>
  </si>
  <si>
    <t>Carrino Dennis</t>
  </si>
  <si>
    <t>Tambascia Dylan</t>
  </si>
  <si>
    <t>Bartley Robert</t>
  </si>
  <si>
    <t>Slocum Colin</t>
  </si>
  <si>
    <t>Bolish James</t>
  </si>
  <si>
    <t>Sandler Jacob</t>
  </si>
  <si>
    <t>Burns Josh</t>
  </si>
  <si>
    <t>Oliveri Kyle</t>
  </si>
  <si>
    <t>Breslin Jimmy</t>
  </si>
  <si>
    <t>Xiques Andrew</t>
  </si>
  <si>
    <t>Brescia Nick</t>
  </si>
  <si>
    <t>Brick Memorial</t>
  </si>
  <si>
    <t>Chirchello Kyle</t>
  </si>
  <si>
    <t>Shymanski Chris</t>
  </si>
  <si>
    <t>Gross Nick</t>
  </si>
  <si>
    <t>Masi Andrew</t>
  </si>
  <si>
    <t>Spirio Stephen</t>
  </si>
  <si>
    <t>Anderson Precious</t>
  </si>
  <si>
    <t>Rydarowski Katie</t>
  </si>
  <si>
    <t>Yodice Shauna</t>
  </si>
  <si>
    <t>Kantewein Amber</t>
  </si>
  <si>
    <t>Kantewein Kelly</t>
  </si>
  <si>
    <t>Forbes Julianna</t>
  </si>
  <si>
    <t>Caylin Ryan</t>
  </si>
  <si>
    <t>Gonzalez Christina</t>
  </si>
  <si>
    <t>Sharkey Cristy</t>
  </si>
  <si>
    <t>Elley Emily</t>
  </si>
  <si>
    <t>McGee Liz</t>
  </si>
  <si>
    <t>Dalton Ally</t>
  </si>
  <si>
    <t>Bilello Meghan</t>
  </si>
  <si>
    <t>Allen Karly</t>
  </si>
  <si>
    <t>Schucht Liz</t>
  </si>
  <si>
    <t>Schucht Gabby</t>
  </si>
  <si>
    <t>Higgins Kayla</t>
  </si>
  <si>
    <t>Frizell Emily</t>
  </si>
  <si>
    <t>Green Jasmine</t>
  </si>
  <si>
    <t>Laird Autumn</t>
  </si>
  <si>
    <t>Hanaway Megan</t>
  </si>
  <si>
    <t>Schreier Liz</t>
  </si>
  <si>
    <t>Schreier Claudia</t>
  </si>
  <si>
    <t>Trembley Samantha</t>
  </si>
  <si>
    <t>Muro Julia</t>
  </si>
  <si>
    <t>Bedaro Theresa</t>
  </si>
  <si>
    <t>Shaw Victoria</t>
  </si>
  <si>
    <t>Wolf Kim</t>
  </si>
  <si>
    <t>Smith Vicki</t>
  </si>
  <si>
    <t>Saliski Corrine</t>
  </si>
  <si>
    <t>Weber Mackenzie</t>
  </si>
  <si>
    <t>Caputo Alyssa</t>
  </si>
  <si>
    <t>Deconde Daniella</t>
  </si>
  <si>
    <t>Rumbolo Lauren</t>
  </si>
  <si>
    <t>Pfeifer Kennedy</t>
  </si>
  <si>
    <t>Peters Kamerin</t>
  </si>
  <si>
    <t>Ramirez Jessica</t>
  </si>
  <si>
    <t>Swindell Natalie</t>
  </si>
  <si>
    <t>Sanchez Ciani</t>
  </si>
  <si>
    <t>Dalton Hannah</t>
  </si>
  <si>
    <t>Place</t>
  </si>
  <si>
    <t>Score</t>
  </si>
  <si>
    <t>Boys and Girls Tabs:</t>
  </si>
  <si>
    <t>Bowler names get entered in Column F.</t>
  </si>
  <si>
    <t>Totals will calculate for bowlers in Row K and for teams below each team.</t>
  </si>
  <si>
    <t>High game and high series totals will calculate in Columns R, S, and T.</t>
  </si>
  <si>
    <t>If there are duplicate high scores (a tie), the first name encountered with that score will show up each time.</t>
  </si>
  <si>
    <t>Column U will show how many times the same score occurred.</t>
  </si>
  <si>
    <t>I filtered columns A-K to help find duplicate scores.</t>
  </si>
  <si>
    <t>Teams Tab:</t>
  </si>
  <si>
    <t>Teams names in Column A automatically fill from Column A in the Boys and Girls tabs.</t>
  </si>
  <si>
    <t>Scores in columns B-G automatically fill from Columns H-K in the Boys and Girls tabs.</t>
  </si>
  <si>
    <t>Total team scores are automatically ranked in order in Columns J and K.</t>
  </si>
  <si>
    <t>Again, duplicates will show the same team name multiple times.</t>
  </si>
  <si>
    <t>Team name needs to be entered just once for each team, for example in cells A4 and A16.</t>
  </si>
  <si>
    <t>Team names will fill in automatically in correct places everywhere else in the file.</t>
  </si>
  <si>
    <t>General:</t>
  </si>
  <si>
    <t>Page headers show the year. They would need to be updated in Page Setup.</t>
  </si>
  <si>
    <t>There are hidden columns throughout the file that assist in all of the calculations.</t>
  </si>
  <si>
    <t>Scores get entered in columns H, I, and J.</t>
  </si>
  <si>
    <t>Manchester</t>
  </si>
  <si>
    <t>Stella Dominic</t>
  </si>
  <si>
    <t>Eastern</t>
  </si>
  <si>
    <t>Colts Neck</t>
  </si>
  <si>
    <t>Christian Brothers Acad</t>
  </si>
  <si>
    <t>Dugan Erica</t>
  </si>
  <si>
    <t>Gitlitz Morgan</t>
  </si>
  <si>
    <t>Bamonte Gianna</t>
  </si>
  <si>
    <t>Masia Giovanna</t>
  </si>
  <si>
    <t>Villaverde Emilie</t>
  </si>
  <si>
    <t>Keller Caroline</t>
  </si>
  <si>
    <t>Hulse Victoria</t>
  </si>
  <si>
    <t>Dadi Hailey</t>
  </si>
  <si>
    <t>Huston Sean</t>
  </si>
  <si>
    <t>Dibernardo Kevin</t>
  </si>
  <si>
    <t>Total Games
 1 &amp; 2</t>
  </si>
  <si>
    <t>Huynh Nicky</t>
  </si>
  <si>
    <t>Poss Tanner</t>
  </si>
  <si>
    <t>CBA</t>
  </si>
  <si>
    <t>McFadden Madison</t>
  </si>
  <si>
    <t>Game</t>
  </si>
  <si>
    <t>School</t>
  </si>
  <si>
    <t>Pos</t>
  </si>
  <si>
    <t>Clayton Daniel</t>
  </si>
  <si>
    <t>Kniss Christopher</t>
  </si>
  <si>
    <t>Poppe Dominick</t>
  </si>
  <si>
    <t>Tussel Chelsea</t>
  </si>
  <si>
    <t>Wodzinski Anastasia</t>
  </si>
  <si>
    <t>Sanches Angel</t>
  </si>
  <si>
    <t>DeMott Tim</t>
  </si>
  <si>
    <t>Armstrong Paxton</t>
  </si>
  <si>
    <t>Werner Gretchen</t>
  </si>
  <si>
    <t>Roberts Matthew</t>
  </si>
  <si>
    <t>Roberts Michael</t>
  </si>
  <si>
    <t>Gong Daniel</t>
  </si>
  <si>
    <t>Zhao Travis</t>
  </si>
  <si>
    <t>Radziszewski</t>
  </si>
  <si>
    <t>Li Carlos</t>
  </si>
  <si>
    <t>Zhao Wally</t>
  </si>
  <si>
    <t>Chen Charles</t>
  </si>
  <si>
    <t>Collins Alana</t>
  </si>
  <si>
    <t>Zhao Cathy</t>
  </si>
  <si>
    <t>Yu Krystal</t>
  </si>
  <si>
    <t>Zhang Yuki</t>
  </si>
  <si>
    <t>Holler MaryAnn</t>
  </si>
  <si>
    <t>Mackle Alex</t>
  </si>
  <si>
    <t>Werner Ryann</t>
  </si>
  <si>
    <t>Newmann Emily</t>
  </si>
  <si>
    <t>Jackson Liberty</t>
  </si>
  <si>
    <t>Lakewood</t>
  </si>
  <si>
    <t>Brodonski Jasmine</t>
  </si>
  <si>
    <t>Baker Victoria</t>
  </si>
  <si>
    <t>Ternyila</t>
  </si>
  <si>
    <t>Esso Chloe</t>
  </si>
  <si>
    <t>Molitor Faith</t>
  </si>
  <si>
    <t>Lozano Laura</t>
  </si>
  <si>
    <t>Maria Pena-Garcia</t>
  </si>
  <si>
    <t>Bohn Justin</t>
  </si>
  <si>
    <t>Austin Zack</t>
  </si>
  <si>
    <t>Wanat John</t>
  </si>
  <si>
    <t>Abdulahad Anthony</t>
  </si>
  <si>
    <t>Ames Mike</t>
  </si>
  <si>
    <t>Muro Nick</t>
  </si>
  <si>
    <t>Donovan Jarod</t>
  </si>
  <si>
    <t>O'Sullivan Michael</t>
  </si>
  <si>
    <t>LaGorgia Angela</t>
  </si>
  <si>
    <t>Baker Sierra</t>
  </si>
  <si>
    <t>Jones Ahmir</t>
  </si>
  <si>
    <t>Vazquez Erik</t>
  </si>
  <si>
    <t>Galvan Moises</t>
  </si>
  <si>
    <t>Sutton Malachi</t>
  </si>
  <si>
    <t>Pineda Alex</t>
  </si>
  <si>
    <t>Rosales Nelson</t>
  </si>
  <si>
    <t>Morales Carlos</t>
  </si>
  <si>
    <t>Valiente Anthony</t>
  </si>
  <si>
    <t>Alcoser Leslie</t>
  </si>
  <si>
    <t>Ramierez Giselle</t>
  </si>
  <si>
    <t>Romero Melissa</t>
  </si>
  <si>
    <t>Melendes Selena</t>
  </si>
  <si>
    <t>Luna Deisy</t>
  </si>
  <si>
    <t>Usi Amrizza</t>
  </si>
  <si>
    <t>Gutierrez Jemmy</t>
  </si>
  <si>
    <t>Torres Luz</t>
  </si>
  <si>
    <t>Balas Anthony</t>
  </si>
  <si>
    <t>Kappmeier Andrew</t>
  </si>
  <si>
    <t>Kulpa Matthew</t>
  </si>
  <si>
    <t>Pulig Michael</t>
  </si>
  <si>
    <t>Stickel Noah</t>
  </si>
  <si>
    <t>Yachimske Steven</t>
  </si>
  <si>
    <t>Dambroski Allanagh</t>
  </si>
  <si>
    <t>Reid Jasmine</t>
  </si>
  <si>
    <t>Spagnola Lily</t>
  </si>
  <si>
    <t>Murray Matt</t>
  </si>
  <si>
    <t>Weichel Nick</t>
  </si>
  <si>
    <t>Dudek John</t>
  </si>
  <si>
    <t>Dudek Eddie</t>
  </si>
  <si>
    <t>Folgore Robert</t>
  </si>
  <si>
    <t>White Collin</t>
  </si>
  <si>
    <t>Werthmuller</t>
  </si>
  <si>
    <t>Villanvueva</t>
  </si>
  <si>
    <t>Williams Preston</t>
  </si>
  <si>
    <t>Rerullo Bryan</t>
  </si>
  <si>
    <t>Sautner Frank</t>
  </si>
  <si>
    <t>DeSantis Chris</t>
  </si>
  <si>
    <t>Lewin Bryan</t>
  </si>
  <si>
    <t>Wolf Nick</t>
  </si>
  <si>
    <t>Betar Dominic</t>
  </si>
  <si>
    <t>Kiddie Brandon</t>
  </si>
  <si>
    <t>Sinton Dan</t>
  </si>
  <si>
    <t>Southern</t>
  </si>
  <si>
    <t>Mccann Tom</t>
  </si>
  <si>
    <t>Petrosino RJ</t>
  </si>
  <si>
    <t>Martin Steve</t>
  </si>
  <si>
    <t>Hudson Jack</t>
  </si>
  <si>
    <t>Marucci Pat</t>
  </si>
  <si>
    <t>Garvey Eric</t>
  </si>
  <si>
    <t>Wilkinson Jeff</t>
  </si>
  <si>
    <t>Farulla Nick</t>
  </si>
  <si>
    <t>Baxter Chris</t>
  </si>
  <si>
    <t>Budrow Tyber</t>
  </si>
  <si>
    <t>Gray Mike</t>
  </si>
  <si>
    <t>Demeter Drew</t>
  </si>
  <si>
    <t>Trivigno J.R.</t>
  </si>
  <si>
    <t>Paz Christian</t>
  </si>
  <si>
    <t>Xiques Matt</t>
  </si>
  <si>
    <t>Central Regional</t>
  </si>
  <si>
    <t>Southern Regional</t>
  </si>
  <si>
    <t>Stilo Angelia</t>
  </si>
  <si>
    <t>Parks Carielle</t>
  </si>
  <si>
    <t>Cielslik Valyn</t>
  </si>
  <si>
    <t>Cieslik Amy</t>
  </si>
  <si>
    <t>Knipple Marissa</t>
  </si>
  <si>
    <t>Calhan Skylar</t>
  </si>
  <si>
    <t>Olson Mckenzie</t>
  </si>
  <si>
    <t>Cousins Keara</t>
  </si>
  <si>
    <t>Hogan Reagan</t>
  </si>
  <si>
    <t>Cousins Breana</t>
  </si>
  <si>
    <t>Scheinberg Erica</t>
  </si>
  <si>
    <t>Rizzo Jordan</t>
  </si>
  <si>
    <t>Vernan Katy</t>
  </si>
  <si>
    <t>Qazi Anna</t>
  </si>
  <si>
    <t>Peters Paige</t>
  </si>
  <si>
    <t>Dudas Mackenzie</t>
  </si>
  <si>
    <t>Spalluto Livia</t>
  </si>
  <si>
    <t>Syrdale Cassidy</t>
  </si>
  <si>
    <t>Gianna Daniele</t>
  </si>
  <si>
    <t>Ashley Ferrara</t>
  </si>
  <si>
    <t>Wall</t>
  </si>
  <si>
    <t>Pyburn Connor</t>
  </si>
  <si>
    <t>Graf Liam</t>
  </si>
  <si>
    <t>Clarke Liam</t>
  </si>
  <si>
    <t>Rotnate Gavin</t>
  </si>
  <si>
    <t>Buono Chris</t>
  </si>
  <si>
    <t>Kaplan Mason</t>
  </si>
  <si>
    <t>Fox Jared</t>
  </si>
  <si>
    <t>Mele Emily</t>
  </si>
  <si>
    <t>Geer Athena</t>
  </si>
  <si>
    <t>Bauter Ashley</t>
  </si>
  <si>
    <t>Vigins Lindsey</t>
  </si>
  <si>
    <t>Whitworth Allie</t>
  </si>
  <si>
    <t>Ajmera Rya</t>
  </si>
  <si>
    <t>Grunwald Danielle</t>
  </si>
  <si>
    <t>Elias Grace</t>
  </si>
  <si>
    <t>Weizenecker Briana</t>
  </si>
  <si>
    <t>Vo Dom</t>
  </si>
  <si>
    <t>Tammey Andrew</t>
  </si>
  <si>
    <t>Hehir Alec</t>
  </si>
  <si>
    <t>Rodriguez Bri</t>
  </si>
  <si>
    <t>Cuccurullo Erica</t>
  </si>
  <si>
    <t>Neafsey Maggie</t>
  </si>
  <si>
    <t>Lewis Veronica</t>
  </si>
  <si>
    <t>Shelters Amanda</t>
  </si>
  <si>
    <t>Wolfe Dylan</t>
  </si>
  <si>
    <t>Anderson Ryan</t>
  </si>
  <si>
    <t>Jost Sean</t>
  </si>
  <si>
    <t>Danish Alex</t>
  </si>
  <si>
    <t>Bauter Kyle</t>
  </si>
  <si>
    <t>Giampetro Isabella</t>
  </si>
  <si>
    <t>Garneau Sandra</t>
  </si>
  <si>
    <t>Hatch Krystal</t>
  </si>
  <si>
    <t>Drake Erin</t>
  </si>
  <si>
    <t>Wards Alexis</t>
  </si>
  <si>
    <t>Coplan Steve</t>
  </si>
  <si>
    <t>Parker Alec</t>
  </si>
  <si>
    <t>Skillman Steve</t>
  </si>
  <si>
    <t>Aumann Brad</t>
  </si>
  <si>
    <t>Cicero Rob</t>
  </si>
  <si>
    <t>Bennett Jake</t>
  </si>
  <si>
    <t>Hulse Rob</t>
  </si>
  <si>
    <t>Catozzo Caleb</t>
  </si>
  <si>
    <t>Carbone Ralph</t>
  </si>
  <si>
    <t>Mariner Coleby</t>
  </si>
  <si>
    <t>Stanton Joey</t>
  </si>
  <si>
    <t>Gallipoli Joe</t>
  </si>
  <si>
    <t>Pfiritann Chris</t>
  </si>
  <si>
    <t>Flynn Sean</t>
  </si>
  <si>
    <t>Higgins Dylan</t>
  </si>
  <si>
    <t>Okeefe Bill</t>
  </si>
  <si>
    <t>McAvoy Mary</t>
  </si>
  <si>
    <t>Giordano Jackie</t>
  </si>
  <si>
    <t>Santoro Alexis</t>
  </si>
  <si>
    <t>Hoffman Caylie</t>
  </si>
  <si>
    <t>Brogna Elizabeth</t>
  </si>
  <si>
    <t>Lyu Hanna</t>
  </si>
  <si>
    <t>Ulbrich Tara</t>
  </si>
  <si>
    <t>Woodley Cassie</t>
  </si>
  <si>
    <t>McBride Erin</t>
  </si>
  <si>
    <t>McBride Orla</t>
  </si>
  <si>
    <t>Foo Anna</t>
  </si>
  <si>
    <t>Doros Christina</t>
  </si>
  <si>
    <t>Kowalski Nick</t>
  </si>
  <si>
    <t>Anderson George</t>
  </si>
  <si>
    <t>Adami Michael</t>
  </si>
  <si>
    <t>Paris Ryan</t>
  </si>
  <si>
    <t>Esposito Frank</t>
  </si>
  <si>
    <t>Repmenn Jason</t>
  </si>
  <si>
    <t>Skillman Sean</t>
  </si>
  <si>
    <t>Schenkinberger Kevin</t>
  </si>
  <si>
    <t>Chidichino Gerard</t>
  </si>
  <si>
    <t>Carilla Laisha</t>
  </si>
  <si>
    <t>Montes Yoselyn</t>
  </si>
  <si>
    <t>Gao Lulu</t>
  </si>
  <si>
    <t>Coedasco Hope</t>
  </si>
  <si>
    <t>Bykow Rebecca</t>
  </si>
  <si>
    <t>Galana Juliana</t>
  </si>
  <si>
    <t>Leonard Joe</t>
  </si>
  <si>
    <t>Byrnes Brandon</t>
  </si>
  <si>
    <t>Pabers Brianna</t>
  </si>
  <si>
    <t>Camoosa Kat</t>
  </si>
  <si>
    <t>Josh Costa</t>
  </si>
  <si>
    <t>6) Toms River South (362)</t>
  </si>
  <si>
    <t>Toms River South (355)</t>
  </si>
  <si>
    <t>3) Brick (280)</t>
  </si>
  <si>
    <t>7) Colts Neck (284)</t>
  </si>
  <si>
    <t>Lacey (375)</t>
  </si>
  <si>
    <t>CHAMPION</t>
  </si>
  <si>
    <t>2) Lacey (379)</t>
  </si>
  <si>
    <t xml:space="preserve"> Brick Memorial</t>
  </si>
  <si>
    <t>5) Manchester (364)</t>
  </si>
  <si>
    <t>Brick Memorial (294)</t>
  </si>
  <si>
    <t>4) Brick Memorial (384)</t>
  </si>
  <si>
    <t>8) Eastern (317)</t>
  </si>
  <si>
    <t>Toms River North (291)</t>
  </si>
  <si>
    <t>1) Toms River North (351)</t>
  </si>
  <si>
    <t>GIRLS</t>
  </si>
  <si>
    <t>6) Lacey (344)</t>
  </si>
  <si>
    <t>Manasquan (364)</t>
  </si>
  <si>
    <t>3) Manasquan (376)</t>
  </si>
  <si>
    <t>Brick Memorial (459)</t>
  </si>
  <si>
    <t>7) Jackson Liberty (340)</t>
  </si>
  <si>
    <t>Brick Memorial (425)</t>
  </si>
  <si>
    <t>2) Brick Memorial (469)</t>
  </si>
  <si>
    <t>5) Brick Township (365)</t>
  </si>
  <si>
    <t>Brick Township (334)</t>
  </si>
  <si>
    <t>4) Toms River North (326)</t>
  </si>
  <si>
    <t>Toms River South (382)</t>
  </si>
  <si>
    <t>8) Toms River East (353)</t>
  </si>
  <si>
    <t>Toms River South (462)</t>
  </si>
  <si>
    <t>1) Toms River South (411)</t>
  </si>
  <si>
    <t>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</si>
</sst>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3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4" borderId="0" xfId="0" applyFont="1" applyFill="1"/>
    <xf numFmtId="0" fontId="4" fillId="5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wrapText="1"/>
    </xf>
    <xf numFmtId="0" fontId="5" fillId="0" borderId="0" xfId="0" applyFont="1" applyFill="1"/>
    <xf numFmtId="0" fontId="0" fillId="0" borderId="1" xfId="0" applyBorder="1"/>
    <xf numFmtId="0" fontId="0" fillId="0" borderId="0" xfId="0" applyFill="1" applyBorder="1"/>
    <xf numFmtId="0" fontId="4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3" xfId="1" applyFont="1" applyBorder="1"/>
    <xf numFmtId="0" fontId="7" fillId="0" borderId="4" xfId="1" applyFont="1" applyBorder="1"/>
    <xf numFmtId="0" fontId="7" fillId="0" borderId="5" xfId="1" applyFont="1" applyBorder="1"/>
    <xf numFmtId="0" fontId="7" fillId="0" borderId="6" xfId="1" applyFont="1" applyBorder="1"/>
    <xf numFmtId="0" fontId="7" fillId="0" borderId="7" xfId="1" applyFont="1" applyBorder="1"/>
    <xf numFmtId="0" fontId="7" fillId="6" borderId="3" xfId="1" applyFont="1" applyFill="1" applyBorder="1" applyAlignment="1">
      <alignment horizontal="center"/>
    </xf>
    <xf numFmtId="0" fontId="8" fillId="6" borderId="0" xfId="1" applyFont="1" applyFill="1" applyAlignment="1">
      <alignment horizontal="center"/>
    </xf>
    <xf numFmtId="0" fontId="7" fillId="7" borderId="0" xfId="1" applyFont="1" applyFill="1"/>
    <xf numFmtId="0" fontId="7" fillId="8" borderId="0" xfId="1" applyFont="1" applyFill="1"/>
    <xf numFmtId="0" fontId="7" fillId="8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8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24" bestFit="1" customWidth="1"/>
    <col min="2" max="4" width="2.7109375" style="2" hidden="1" customWidth="1"/>
    <col min="5" max="5" width="2" style="2" hidden="1" customWidth="1"/>
    <col min="6" max="6" width="23.85546875" style="21" bestFit="1" customWidth="1"/>
    <col min="7" max="7" width="11.7109375" style="2" hidden="1" customWidth="1"/>
    <col min="8" max="8" width="7.140625" bestFit="1" customWidth="1"/>
    <col min="9" max="10" width="6.5703125" bestFit="1" customWidth="1"/>
    <col min="11" max="11" width="10" customWidth="1"/>
    <col min="12" max="12" width="4" style="2" hidden="1" customWidth="1"/>
    <col min="13" max="13" width="9.140625" style="2" hidden="1" customWidth="1"/>
    <col min="14" max="14" width="8.85546875" style="2" hidden="1" customWidth="1"/>
    <col min="16" max="16" width="4" bestFit="1" customWidth="1"/>
    <col min="17" max="17" width="20.42578125" bestFit="1" customWidth="1"/>
    <col min="18" max="18" width="5.42578125" bestFit="1" customWidth="1"/>
    <col min="19" max="19" width="23.85546875" style="1" customWidth="1"/>
    <col min="20" max="20" width="16.85546875" style="1" customWidth="1"/>
    <col min="21" max="21" width="9.140625" style="1"/>
  </cols>
  <sheetData>
    <row r="1" spans="1:21" x14ac:dyDescent="0.25">
      <c r="A1" s="3" t="s">
        <v>25</v>
      </c>
      <c r="H1" s="4" t="s">
        <v>13</v>
      </c>
      <c r="I1" s="4"/>
      <c r="J1" s="4"/>
      <c r="K1" s="4"/>
    </row>
    <row r="2" spans="1:21" x14ac:dyDescent="0.25">
      <c r="A2" s="3" t="s">
        <v>14</v>
      </c>
      <c r="F2" s="7" t="s">
        <v>15</v>
      </c>
      <c r="H2" s="5">
        <v>1</v>
      </c>
      <c r="I2" s="5">
        <v>2</v>
      </c>
      <c r="J2" s="5">
        <v>3</v>
      </c>
      <c r="K2" s="3" t="s">
        <v>16</v>
      </c>
    </row>
    <row r="3" spans="1:21" s="1" customFormat="1" x14ac:dyDescent="0.25">
      <c r="A3" s="7"/>
      <c r="B3" s="2"/>
      <c r="C3" s="2"/>
      <c r="D3" s="2"/>
      <c r="E3" s="2"/>
      <c r="F3" s="7"/>
      <c r="G3" s="2"/>
      <c r="H3" s="8"/>
      <c r="I3" s="8"/>
      <c r="J3" s="8"/>
      <c r="K3" s="7"/>
      <c r="L3" s="2"/>
      <c r="M3" s="2"/>
      <c r="N3" s="2"/>
      <c r="Q3" s="43" t="s">
        <v>20</v>
      </c>
      <c r="R3" s="43"/>
      <c r="S3" s="43"/>
      <c r="T3" s="43"/>
    </row>
    <row r="4" spans="1:21" x14ac:dyDescent="0.25">
      <c r="A4" s="34" t="s">
        <v>1</v>
      </c>
      <c r="B4" s="2">
        <f t="shared" ref="B4:B13" si="0">H4</f>
        <v>148</v>
      </c>
      <c r="C4" s="2">
        <f t="shared" ref="C4:C13" si="1">I4</f>
        <v>113</v>
      </c>
      <c r="D4" s="2">
        <f t="shared" ref="D4:D13" si="2">J4</f>
        <v>180</v>
      </c>
      <c r="E4" s="2">
        <f t="shared" ref="E4:E13" si="3">K4</f>
        <v>441</v>
      </c>
      <c r="F4" s="34" t="s">
        <v>211</v>
      </c>
      <c r="G4" s="2" t="str">
        <f t="shared" ref="G4:G13" si="4">A4</f>
        <v>Barnegat</v>
      </c>
      <c r="H4">
        <v>148</v>
      </c>
      <c r="I4">
        <v>113</v>
      </c>
      <c r="J4">
        <v>180</v>
      </c>
      <c r="K4" s="34">
        <f t="shared" ref="K4:K13" si="5">SUM(H4:J4)</f>
        <v>441</v>
      </c>
      <c r="L4" s="2">
        <f>LARGE(B1:B325, 1)</f>
        <v>266</v>
      </c>
      <c r="M4" s="2" t="str">
        <f>VLOOKUP(L4,$B$4:$F$425,5,FALSE)</f>
        <v>Costa Josh</v>
      </c>
      <c r="N4" s="2" t="str">
        <f>VLOOKUP(L4,$B$4:$G$325,6,FALSE)</f>
        <v>Central Regional</v>
      </c>
      <c r="Q4" t="s">
        <v>17</v>
      </c>
      <c r="R4">
        <f>LARGE($L$4:$L$18, 1)</f>
        <v>279</v>
      </c>
      <c r="S4" s="1" t="str">
        <f>VLOOKUP(R4,$L$4:$N$16,2,FALSE)</f>
        <v>Boughton John</v>
      </c>
      <c r="T4" s="1" t="str">
        <f>VLOOKUP(R4,$L$4:$N$16,3,FALSE)</f>
        <v>Brick Memorial</v>
      </c>
      <c r="U4" s="6">
        <f>COUNTIF($B$1:$D$325,R4)</f>
        <v>1</v>
      </c>
    </row>
    <row r="5" spans="1:21" x14ac:dyDescent="0.25">
      <c r="A5" s="34" t="str">
        <f t="shared" ref="A5:A13" si="6">$A4</f>
        <v>Barnegat</v>
      </c>
      <c r="B5" s="2">
        <f t="shared" si="0"/>
        <v>114</v>
      </c>
      <c r="C5" s="2">
        <f t="shared" si="1"/>
        <v>132</v>
      </c>
      <c r="D5" s="2">
        <f t="shared" si="2"/>
        <v>165</v>
      </c>
      <c r="E5" s="2">
        <f t="shared" si="3"/>
        <v>411</v>
      </c>
      <c r="F5" s="34" t="s">
        <v>26</v>
      </c>
      <c r="G5" s="2" t="str">
        <f t="shared" si="4"/>
        <v>Barnegat</v>
      </c>
      <c r="H5">
        <v>114</v>
      </c>
      <c r="I5">
        <v>132</v>
      </c>
      <c r="J5">
        <v>165</v>
      </c>
      <c r="K5" s="34">
        <f t="shared" si="5"/>
        <v>411</v>
      </c>
      <c r="L5" s="2">
        <f>LARGE(B1:B325, 2)</f>
        <v>258</v>
      </c>
      <c r="M5" s="2" t="str">
        <f>VLOOKUP(L5,$B$4:$F$425,5,FALSE)</f>
        <v>Bolish James</v>
      </c>
      <c r="N5" s="2" t="str">
        <f>VLOOKUP(L5,$B$4:$G$325,6,FALSE)</f>
        <v>Toms River North</v>
      </c>
      <c r="Q5" t="s">
        <v>18</v>
      </c>
      <c r="R5">
        <f>LARGE($L$4:$L$18, 2)</f>
        <v>268</v>
      </c>
      <c r="S5" s="1" t="str">
        <f>VLOOKUP(R5,$L$4:$N$16,2,FALSE)</f>
        <v>McIntire Ryan</v>
      </c>
      <c r="T5" s="1" t="str">
        <f>VLOOKUP(R5,$L$4:$N$16,3,FALSE)</f>
        <v>Toms River East</v>
      </c>
      <c r="U5" s="6">
        <f>COUNTIF($B$1:$D$325,R5)</f>
        <v>1</v>
      </c>
    </row>
    <row r="6" spans="1:21" x14ac:dyDescent="0.25">
      <c r="A6" s="34" t="str">
        <f t="shared" si="6"/>
        <v>Barnegat</v>
      </c>
      <c r="B6" s="2">
        <f t="shared" si="0"/>
        <v>114</v>
      </c>
      <c r="C6" s="2">
        <f t="shared" si="1"/>
        <v>0</v>
      </c>
      <c r="D6" s="2">
        <f t="shared" si="2"/>
        <v>0</v>
      </c>
      <c r="E6" s="2">
        <f t="shared" si="3"/>
        <v>114</v>
      </c>
      <c r="F6" s="34" t="s">
        <v>212</v>
      </c>
      <c r="G6" s="2" t="str">
        <f t="shared" si="4"/>
        <v>Barnegat</v>
      </c>
      <c r="H6">
        <v>114</v>
      </c>
      <c r="K6" s="34">
        <f t="shared" si="5"/>
        <v>114</v>
      </c>
      <c r="L6" s="2">
        <f>LARGE(B1:B325, 3)</f>
        <v>248</v>
      </c>
      <c r="M6" s="2" t="str">
        <f>VLOOKUP(L6,$B$4:$F$425,5,FALSE)</f>
        <v>Oliveri Kyle</v>
      </c>
      <c r="N6" s="2" t="str">
        <f>VLOOKUP(L6,$B$4:$G$325,6,FALSE)</f>
        <v>Toms River South</v>
      </c>
      <c r="Q6" t="s">
        <v>19</v>
      </c>
      <c r="R6">
        <f>LARGE($L$4:$L$18, 3)</f>
        <v>266</v>
      </c>
      <c r="S6" s="1" t="str">
        <f>VLOOKUP(R6,$L$4:$N$16,2,FALSE)</f>
        <v>Costa Josh</v>
      </c>
      <c r="T6" s="1" t="str">
        <f>VLOOKUP(R6,$L$4:$N$16,3,FALSE)</f>
        <v>Central Regional</v>
      </c>
      <c r="U6" s="6">
        <f>COUNTIF($B$1:$D$325,R6)</f>
        <v>1</v>
      </c>
    </row>
    <row r="7" spans="1:21" x14ac:dyDescent="0.25">
      <c r="A7" s="34" t="str">
        <f t="shared" si="6"/>
        <v>Barnegat</v>
      </c>
      <c r="B7" s="2">
        <f t="shared" si="0"/>
        <v>165</v>
      </c>
      <c r="C7" s="2">
        <f t="shared" si="1"/>
        <v>168</v>
      </c>
      <c r="D7" s="2">
        <f t="shared" si="2"/>
        <v>181</v>
      </c>
      <c r="E7" s="2">
        <f t="shared" si="3"/>
        <v>514</v>
      </c>
      <c r="F7" s="34" t="s">
        <v>213</v>
      </c>
      <c r="G7" s="2" t="str">
        <f t="shared" si="4"/>
        <v>Barnegat</v>
      </c>
      <c r="H7">
        <v>165</v>
      </c>
      <c r="I7">
        <v>168</v>
      </c>
      <c r="J7">
        <v>181</v>
      </c>
      <c r="K7" s="34">
        <f t="shared" si="5"/>
        <v>514</v>
      </c>
      <c r="L7" s="2">
        <f>LARGE(B2:B326, 4)</f>
        <v>246</v>
      </c>
      <c r="M7" s="2" t="str">
        <f>VLOOKUP(L7,$B$4:$F$425,5,FALSE)</f>
        <v>Villano Justin</v>
      </c>
      <c r="N7" s="2" t="str">
        <f>VLOOKUP(L7,$B$4:$G$325,6,FALSE)</f>
        <v>Manchester</v>
      </c>
      <c r="Q7" t="s">
        <v>21</v>
      </c>
      <c r="R7">
        <f>LARGE($L$4:$L$18, 4)</f>
        <v>258</v>
      </c>
      <c r="S7" s="1" t="str">
        <f>VLOOKUP(R7,$L$4:$N$16,2,FALSE)</f>
        <v>Bolish James</v>
      </c>
      <c r="T7" s="1" t="str">
        <f>VLOOKUP(R7,$L$4:$N$16,3,FALSE)</f>
        <v>Toms River North</v>
      </c>
      <c r="U7" s="6">
        <f>COUNTIF($B$1:$D$325,R7)</f>
        <v>1</v>
      </c>
    </row>
    <row r="8" spans="1:21" x14ac:dyDescent="0.25">
      <c r="A8" s="34" t="str">
        <f t="shared" si="6"/>
        <v>Barnegat</v>
      </c>
      <c r="B8" s="2">
        <f t="shared" si="0"/>
        <v>223</v>
      </c>
      <c r="C8" s="2">
        <f t="shared" si="1"/>
        <v>256</v>
      </c>
      <c r="D8" s="2">
        <f t="shared" si="2"/>
        <v>203</v>
      </c>
      <c r="E8" s="2">
        <f t="shared" si="3"/>
        <v>682</v>
      </c>
      <c r="F8" s="34" t="s">
        <v>27</v>
      </c>
      <c r="G8" s="2" t="str">
        <f t="shared" si="4"/>
        <v>Barnegat</v>
      </c>
      <c r="H8">
        <v>223</v>
      </c>
      <c r="I8">
        <v>256</v>
      </c>
      <c r="J8">
        <v>203</v>
      </c>
      <c r="K8" s="34">
        <f t="shared" si="5"/>
        <v>682</v>
      </c>
      <c r="L8" s="2">
        <f>LARGE(B4:B327, 5)</f>
        <v>236</v>
      </c>
      <c r="M8" s="2" t="str">
        <f>VLOOKUP(L8,$B$4:$F$425,5,FALSE)</f>
        <v>Hehir Alec</v>
      </c>
      <c r="N8" s="2" t="str">
        <f>VLOOKUP(L8,$B$4:$G$325,6,FALSE)</f>
        <v>Brick Memorial</v>
      </c>
      <c r="Q8" t="s">
        <v>22</v>
      </c>
      <c r="R8">
        <f>LARGE($L$4:$L$18, 5)</f>
        <v>256</v>
      </c>
      <c r="S8" s="1" t="str">
        <f>VLOOKUP(R8,$L$4:$N$16,2,FALSE)</f>
        <v>MacGillivray David</v>
      </c>
      <c r="T8" s="1" t="str">
        <f>VLOOKUP(R8,$L$4:$N$16,3,FALSE)</f>
        <v>Barnegat</v>
      </c>
      <c r="U8" s="6">
        <f>COUNTIF($B$1:$D$325,R8)</f>
        <v>2</v>
      </c>
    </row>
    <row r="9" spans="1:21" x14ac:dyDescent="0.25">
      <c r="A9" s="34" t="str">
        <f t="shared" si="6"/>
        <v>Barnegat</v>
      </c>
      <c r="B9" s="2">
        <f t="shared" si="0"/>
        <v>0</v>
      </c>
      <c r="C9" s="2">
        <f t="shared" si="1"/>
        <v>0</v>
      </c>
      <c r="D9" s="2">
        <f t="shared" si="2"/>
        <v>0</v>
      </c>
      <c r="E9" s="2">
        <f t="shared" si="3"/>
        <v>0</v>
      </c>
      <c r="F9" s="34" t="s">
        <v>214</v>
      </c>
      <c r="G9" s="2" t="str">
        <f t="shared" si="4"/>
        <v>Barnegat</v>
      </c>
      <c r="K9" s="34">
        <f t="shared" si="5"/>
        <v>0</v>
      </c>
      <c r="L9" s="2">
        <f>LARGE(C1:C325, 1)</f>
        <v>279</v>
      </c>
      <c r="M9" s="2" t="str">
        <f>VLOOKUP(L9,$C$4:$F$425,4,FALSE)</f>
        <v>Boughton John</v>
      </c>
      <c r="N9" s="2" t="str">
        <f>VLOOKUP(L9,$C$4:$G$325,5,FALSE)</f>
        <v>Brick Memorial</v>
      </c>
    </row>
    <row r="10" spans="1:21" x14ac:dyDescent="0.25">
      <c r="A10" s="34" t="str">
        <f t="shared" si="6"/>
        <v>Barnegat</v>
      </c>
      <c r="B10" s="2">
        <f t="shared" si="0"/>
        <v>0</v>
      </c>
      <c r="C10" s="2">
        <f t="shared" si="1"/>
        <v>0</v>
      </c>
      <c r="D10" s="2">
        <f t="shared" si="2"/>
        <v>79</v>
      </c>
      <c r="E10" s="2">
        <f t="shared" si="3"/>
        <v>79</v>
      </c>
      <c r="F10" s="34" t="s">
        <v>215</v>
      </c>
      <c r="G10" s="2" t="str">
        <f t="shared" si="4"/>
        <v>Barnegat</v>
      </c>
      <c r="J10">
        <v>79</v>
      </c>
      <c r="K10" s="33">
        <f t="shared" si="5"/>
        <v>79</v>
      </c>
      <c r="L10" s="2">
        <f>LARGE(C1:C325, 2)</f>
        <v>268</v>
      </c>
      <c r="M10" s="2" t="str">
        <f>VLOOKUP(L10,$C$4:$F$425,4,FALSE)</f>
        <v>McIntire Ryan</v>
      </c>
      <c r="N10" s="2" t="str">
        <f>VLOOKUP(L10,$C$4:$G$325,5,FALSE)</f>
        <v>Toms River East</v>
      </c>
      <c r="Q10" s="43" t="s">
        <v>23</v>
      </c>
      <c r="R10" s="43"/>
      <c r="S10" s="43"/>
      <c r="T10" s="43"/>
    </row>
    <row r="11" spans="1:21" x14ac:dyDescent="0.25">
      <c r="A11" s="34" t="str">
        <f t="shared" si="6"/>
        <v>Barnegat</v>
      </c>
      <c r="B11" s="2">
        <f t="shared" si="0"/>
        <v>0</v>
      </c>
      <c r="C11" s="2">
        <f t="shared" si="1"/>
        <v>104</v>
      </c>
      <c r="D11" s="2">
        <f t="shared" si="2"/>
        <v>0</v>
      </c>
      <c r="E11" s="2">
        <f t="shared" si="3"/>
        <v>104</v>
      </c>
      <c r="F11" s="34" t="s">
        <v>216</v>
      </c>
      <c r="G11" s="2" t="str">
        <f t="shared" si="4"/>
        <v>Barnegat</v>
      </c>
      <c r="I11">
        <v>104</v>
      </c>
      <c r="K11">
        <f t="shared" si="5"/>
        <v>104</v>
      </c>
      <c r="L11" s="2">
        <f>LARGE(C1:C325, 3)</f>
        <v>256</v>
      </c>
      <c r="M11" s="2" t="str">
        <f>VLOOKUP(L11,$C$4:$F$425,4,FALSE)</f>
        <v>MacGillivray David</v>
      </c>
      <c r="N11" s="2" t="str">
        <f>VLOOKUP(L11,$C$4:$G$325,5,FALSE)</f>
        <v>Barnegat</v>
      </c>
      <c r="Q11" t="s">
        <v>17</v>
      </c>
      <c r="R11">
        <f>LARGE($L$19:$L$23, 1)</f>
        <v>723</v>
      </c>
      <c r="S11" s="1" t="str">
        <f>VLOOKUP(R11,$L$19:$N$23,2,FALSE)</f>
        <v>Boughton John</v>
      </c>
      <c r="T11" s="1" t="str">
        <f>VLOOKUP(R11,$L$19:$N$23,3,FALSE)</f>
        <v>Brick Memorial</v>
      </c>
      <c r="U11" s="6">
        <f>COUNTIF($E$1:$E$325,R11)</f>
        <v>1</v>
      </c>
    </row>
    <row r="12" spans="1:21" x14ac:dyDescent="0.25">
      <c r="A12" s="34" t="str">
        <f t="shared" si="6"/>
        <v>Barnegat</v>
      </c>
      <c r="B12" s="2">
        <f t="shared" si="0"/>
        <v>0</v>
      </c>
      <c r="C12" s="2">
        <f t="shared" si="1"/>
        <v>0</v>
      </c>
      <c r="D12" s="2">
        <f t="shared" si="2"/>
        <v>0</v>
      </c>
      <c r="E12" s="2">
        <f t="shared" si="3"/>
        <v>0</v>
      </c>
      <c r="F12" s="34"/>
      <c r="G12" s="2" t="str">
        <f t="shared" si="4"/>
        <v>Barnegat</v>
      </c>
      <c r="K12" s="33">
        <f t="shared" si="5"/>
        <v>0</v>
      </c>
      <c r="L12" s="2">
        <f>LARGE(C2:C326, 4)</f>
        <v>256</v>
      </c>
      <c r="M12" s="2" t="str">
        <f>VLOOKUP(L12,$C$4:$F$425,4,FALSE)</f>
        <v>MacGillivray David</v>
      </c>
      <c r="N12" s="2" t="str">
        <f>VLOOKUP(L12,$C$4:$G$325,5,FALSE)</f>
        <v>Barnegat</v>
      </c>
      <c r="Q12" t="s">
        <v>18</v>
      </c>
      <c r="R12">
        <f>LARGE($L$19:$L$23, 2)</f>
        <v>684</v>
      </c>
      <c r="S12" s="1" t="str">
        <f>VLOOKUP(R12,$L$19:$N$23,2,FALSE)</f>
        <v>Hehir Alec</v>
      </c>
      <c r="T12" s="1" t="str">
        <f>VLOOKUP(R12,$L$19:$N$23,3,FALSE)</f>
        <v>Brick Memorial</v>
      </c>
      <c r="U12" s="6">
        <f>COUNTIF($E$1:$E$325,R12)</f>
        <v>1</v>
      </c>
    </row>
    <row r="13" spans="1:21" x14ac:dyDescent="0.25">
      <c r="A13" s="34" t="str">
        <f t="shared" si="6"/>
        <v>Barnegat</v>
      </c>
      <c r="B13" s="2">
        <f t="shared" si="0"/>
        <v>0</v>
      </c>
      <c r="C13" s="2">
        <f t="shared" si="1"/>
        <v>0</v>
      </c>
      <c r="D13" s="2">
        <f t="shared" si="2"/>
        <v>0</v>
      </c>
      <c r="E13" s="2">
        <f t="shared" si="3"/>
        <v>0</v>
      </c>
      <c r="F13" s="34"/>
      <c r="G13" s="2" t="str">
        <f t="shared" si="4"/>
        <v>Barnegat</v>
      </c>
      <c r="K13" s="33">
        <f t="shared" si="5"/>
        <v>0</v>
      </c>
      <c r="L13" s="2">
        <f>LARGE(C4:C327, 5)</f>
        <v>246</v>
      </c>
      <c r="M13" s="2" t="str">
        <f>VLOOKUP(L13,$C$4:$F$425,4,FALSE)</f>
        <v>Paz Christian</v>
      </c>
      <c r="N13" s="2" t="str">
        <f>VLOOKUP(L13,$C$4:$G$325,5,FALSE)</f>
        <v>Toms River South</v>
      </c>
      <c r="Q13" t="s">
        <v>19</v>
      </c>
      <c r="R13">
        <f>LARGE($L$19:$L$23, 3)</f>
        <v>682</v>
      </c>
      <c r="S13" s="1" t="s">
        <v>357</v>
      </c>
      <c r="T13" s="1" t="s">
        <v>253</v>
      </c>
      <c r="U13" s="6">
        <f>COUNTIF($E$1:$E$325,R13)</f>
        <v>2</v>
      </c>
    </row>
    <row r="14" spans="1:21" x14ac:dyDescent="0.25">
      <c r="F14" s="22" t="s">
        <v>2</v>
      </c>
      <c r="G14" s="2" t="str">
        <f>A4</f>
        <v>Barnegat</v>
      </c>
      <c r="H14">
        <f>SUM(H4:H13)</f>
        <v>764</v>
      </c>
      <c r="I14">
        <f>SUM(I4:I13)</f>
        <v>773</v>
      </c>
      <c r="J14">
        <f>SUM(J4:J13)</f>
        <v>808</v>
      </c>
      <c r="K14" s="33">
        <f>SUM(K4:K13)</f>
        <v>2345</v>
      </c>
      <c r="L14" s="2">
        <f>LARGE(D1:D325, 1)</f>
        <v>252</v>
      </c>
      <c r="M14" s="2" t="str">
        <f>VLOOKUP(L14,$D$4:$F$425,3,FALSE)</f>
        <v>Dibernardo Kevin</v>
      </c>
      <c r="N14" s="2" t="str">
        <f>VLOOKUP(L14,$D$4:$G$325,4,FALSE)</f>
        <v>Toms River South</v>
      </c>
      <c r="Q14" t="s">
        <v>21</v>
      </c>
      <c r="R14">
        <f>LARGE($L$19:$L$23, 4)</f>
        <v>682</v>
      </c>
      <c r="S14" s="1" t="str">
        <f>VLOOKUP(R14,$L$19:$N$23,2,FALSE)</f>
        <v>MacGillivray David</v>
      </c>
      <c r="T14" s="1" t="str">
        <f>VLOOKUP(R14,$L$19:$N$23,3,FALSE)</f>
        <v>Barnegat</v>
      </c>
      <c r="U14" s="6">
        <f>COUNTIF($E$1:$E$325,R14)</f>
        <v>2</v>
      </c>
    </row>
    <row r="15" spans="1:21" x14ac:dyDescent="0.25">
      <c r="F15" s="22"/>
      <c r="K15" s="33"/>
      <c r="L15" s="2">
        <f>LARGE(D1:D325, 2)</f>
        <v>245</v>
      </c>
      <c r="M15" s="2" t="str">
        <f>VLOOKUP(L15,$D$4:$F$425,3,FALSE)</f>
        <v>Shymanski Chris</v>
      </c>
      <c r="N15" s="2" t="str">
        <f>VLOOKUP(L15,$D$4:$G$325,4,FALSE)</f>
        <v>Brick</v>
      </c>
      <c r="Q15" t="s">
        <v>22</v>
      </c>
      <c r="R15">
        <f>LARGE($L$19:$L$23, 5)</f>
        <v>681</v>
      </c>
      <c r="S15" s="1" t="str">
        <f>VLOOKUP(R15,$L$19:$N$23,2,FALSE)</f>
        <v>Carrino Dennis</v>
      </c>
      <c r="T15" s="1" t="str">
        <f>VLOOKUP(R15,$L$19:$N$23,3,FALSE)</f>
        <v>Toms River East</v>
      </c>
      <c r="U15" s="6">
        <f>COUNTIF($E$1:$E$325,R15)</f>
        <v>1</v>
      </c>
    </row>
    <row r="16" spans="1:21" x14ac:dyDescent="0.25">
      <c r="A16" t="s">
        <v>24</v>
      </c>
      <c r="B16" s="2">
        <f t="shared" ref="B16:B25" si="7">H16</f>
        <v>177</v>
      </c>
      <c r="C16" s="2">
        <f t="shared" ref="C16:C25" si="8">I16</f>
        <v>202</v>
      </c>
      <c r="D16" s="2">
        <f t="shared" ref="D16:D25" si="9">J16</f>
        <v>245</v>
      </c>
      <c r="E16" s="2">
        <f t="shared" ref="E16:E25" si="10">K16</f>
        <v>624</v>
      </c>
      <c r="F16" s="34" t="s">
        <v>64</v>
      </c>
      <c r="G16" s="2" t="str">
        <f t="shared" ref="G16:G25" si="11">A16</f>
        <v>Brick</v>
      </c>
      <c r="H16">
        <v>177</v>
      </c>
      <c r="I16">
        <v>202</v>
      </c>
      <c r="J16">
        <v>245</v>
      </c>
      <c r="K16" s="34">
        <f t="shared" ref="K16:K25" si="12">SUM(H16:J16)</f>
        <v>624</v>
      </c>
      <c r="L16" s="2">
        <f>LARGE(D1:D325, 3)</f>
        <v>244</v>
      </c>
      <c r="M16" s="2" t="str">
        <f>VLOOKUP(L16,$D$4:$F$425,3,FALSE)</f>
        <v>Carrino Dennis</v>
      </c>
      <c r="N16" s="2" t="str">
        <f>VLOOKUP(L16,$D$4:$G$325,4,FALSE)</f>
        <v>Toms River East</v>
      </c>
    </row>
    <row r="17" spans="1:29" x14ac:dyDescent="0.25">
      <c r="A17" t="str">
        <f t="shared" ref="A17:A25" si="13">$A16</f>
        <v>Brick</v>
      </c>
      <c r="B17" s="2">
        <f t="shared" si="7"/>
        <v>174</v>
      </c>
      <c r="C17" s="2">
        <f t="shared" si="8"/>
        <v>200</v>
      </c>
      <c r="D17" s="2">
        <f t="shared" si="9"/>
        <v>183</v>
      </c>
      <c r="E17" s="2">
        <f t="shared" si="10"/>
        <v>557</v>
      </c>
      <c r="F17" s="34" t="s">
        <v>65</v>
      </c>
      <c r="G17" s="2" t="str">
        <f t="shared" si="11"/>
        <v>Brick</v>
      </c>
      <c r="H17">
        <v>174</v>
      </c>
      <c r="I17">
        <v>200</v>
      </c>
      <c r="J17">
        <v>183</v>
      </c>
      <c r="K17" s="34">
        <f t="shared" si="12"/>
        <v>557</v>
      </c>
      <c r="L17" s="2">
        <f>LARGE(D2:D326, 4)</f>
        <v>234</v>
      </c>
      <c r="M17" s="2" t="str">
        <f>VLOOKUP(L17,$D$4:$F$425,3,FALSE)</f>
        <v>Boughton John</v>
      </c>
      <c r="N17" s="2" t="str">
        <f>VLOOKUP(L17,$D$4:$G$325,4,FALSE)</f>
        <v>Brick Memorial</v>
      </c>
    </row>
    <row r="18" spans="1:29" x14ac:dyDescent="0.25">
      <c r="A18" t="str">
        <f t="shared" si="13"/>
        <v>Brick</v>
      </c>
      <c r="B18" s="2">
        <f t="shared" si="7"/>
        <v>220</v>
      </c>
      <c r="C18" s="2">
        <f t="shared" si="8"/>
        <v>244</v>
      </c>
      <c r="D18" s="2">
        <f t="shared" si="9"/>
        <v>199</v>
      </c>
      <c r="E18" s="2">
        <f t="shared" si="10"/>
        <v>663</v>
      </c>
      <c r="F18" s="34" t="s">
        <v>63</v>
      </c>
      <c r="G18" s="2" t="str">
        <f t="shared" si="11"/>
        <v>Brick</v>
      </c>
      <c r="H18">
        <v>220</v>
      </c>
      <c r="I18">
        <v>244</v>
      </c>
      <c r="J18">
        <v>199</v>
      </c>
      <c r="K18" s="34">
        <f t="shared" si="12"/>
        <v>663</v>
      </c>
      <c r="L18" s="2">
        <f>LARGE(D4:D327, 5)</f>
        <v>232</v>
      </c>
      <c r="M18" s="2" t="str">
        <f>VLOOKUP(L18,$D$4:$F$425,3,FALSE)</f>
        <v>Demeter Drew</v>
      </c>
      <c r="N18" s="2" t="str">
        <f>VLOOKUP(L18,$D$4:$G$325,4,FALSE)</f>
        <v>Toms River North</v>
      </c>
    </row>
    <row r="19" spans="1:29" x14ac:dyDescent="0.25">
      <c r="A19" t="str">
        <f t="shared" si="13"/>
        <v>Brick</v>
      </c>
      <c r="B19" s="2">
        <f t="shared" si="7"/>
        <v>136</v>
      </c>
      <c r="C19" s="2">
        <f t="shared" si="8"/>
        <v>0</v>
      </c>
      <c r="D19" s="2">
        <f t="shared" si="9"/>
        <v>0</v>
      </c>
      <c r="E19" s="2">
        <f t="shared" si="10"/>
        <v>136</v>
      </c>
      <c r="F19" s="34" t="s">
        <v>66</v>
      </c>
      <c r="G19" s="2" t="str">
        <f t="shared" si="11"/>
        <v>Brick</v>
      </c>
      <c r="H19">
        <v>136</v>
      </c>
      <c r="I19" s="40"/>
      <c r="K19" s="33">
        <f t="shared" si="12"/>
        <v>136</v>
      </c>
      <c r="L19" s="2">
        <f>LARGE($E$1:$E$325, 1)</f>
        <v>723</v>
      </c>
      <c r="M19" s="2" t="str">
        <f>VLOOKUP(L19,$E$4:$F$425,2,FALSE)</f>
        <v>Boughton John</v>
      </c>
      <c r="N19" s="2" t="str">
        <f>VLOOKUP(L19,$E$4:$G$325,3,FALSE)</f>
        <v>Brick Memorial</v>
      </c>
    </row>
    <row r="20" spans="1:29" x14ac:dyDescent="0.25">
      <c r="A20" t="str">
        <f t="shared" si="13"/>
        <v>Brick</v>
      </c>
      <c r="B20" s="2">
        <f t="shared" si="7"/>
        <v>234</v>
      </c>
      <c r="C20" s="2">
        <f t="shared" si="8"/>
        <v>163</v>
      </c>
      <c r="D20" s="2">
        <f t="shared" si="9"/>
        <v>214</v>
      </c>
      <c r="E20" s="2">
        <f t="shared" si="10"/>
        <v>611</v>
      </c>
      <c r="F20" s="34" t="s">
        <v>67</v>
      </c>
      <c r="G20" s="2" t="str">
        <f t="shared" si="11"/>
        <v>Brick</v>
      </c>
      <c r="H20">
        <v>234</v>
      </c>
      <c r="I20">
        <v>163</v>
      </c>
      <c r="J20">
        <v>214</v>
      </c>
      <c r="K20" s="34">
        <f t="shared" si="12"/>
        <v>611</v>
      </c>
      <c r="L20" s="2">
        <f>LARGE($E$1:$E$325, 2)</f>
        <v>684</v>
      </c>
      <c r="M20" s="2" t="str">
        <f>VLOOKUP(L20,$E$4:$F$425,2,FALSE)</f>
        <v>Hehir Alec</v>
      </c>
      <c r="N20" s="2" t="str">
        <f>VLOOKUP(L20,$E$4:$G$325,3,FALSE)</f>
        <v>Brick Memorial</v>
      </c>
    </row>
    <row r="21" spans="1:29" x14ac:dyDescent="0.25">
      <c r="A21" t="str">
        <f t="shared" si="13"/>
        <v>Brick</v>
      </c>
      <c r="B21" s="2">
        <f t="shared" si="7"/>
        <v>0</v>
      </c>
      <c r="C21" s="2">
        <f t="shared" si="8"/>
        <v>155</v>
      </c>
      <c r="D21" s="2">
        <f t="shared" si="9"/>
        <v>0</v>
      </c>
      <c r="E21" s="2">
        <f t="shared" si="10"/>
        <v>155</v>
      </c>
      <c r="F21" s="34" t="s">
        <v>153</v>
      </c>
      <c r="G21" s="2" t="str">
        <f t="shared" si="11"/>
        <v>Brick</v>
      </c>
      <c r="I21">
        <v>155</v>
      </c>
      <c r="K21" s="34">
        <f t="shared" si="12"/>
        <v>155</v>
      </c>
      <c r="L21" s="2">
        <f>LARGE($E$1:$E$325, 3)</f>
        <v>682</v>
      </c>
      <c r="M21" s="2" t="str">
        <f>VLOOKUP(L21,$E$4:$F$425,2,FALSE)</f>
        <v>MacGillivray David</v>
      </c>
      <c r="N21" s="2" t="str">
        <f>VLOOKUP(L21,$E$4:$G$325,3,FALSE)</f>
        <v>Barnegat</v>
      </c>
    </row>
    <row r="22" spans="1:29" x14ac:dyDescent="0.25">
      <c r="A22" t="str">
        <f t="shared" si="13"/>
        <v>Brick</v>
      </c>
      <c r="B22" s="2">
        <f t="shared" si="7"/>
        <v>0</v>
      </c>
      <c r="C22" s="2">
        <f t="shared" si="8"/>
        <v>0</v>
      </c>
      <c r="D22" s="2">
        <f t="shared" si="9"/>
        <v>185</v>
      </c>
      <c r="E22" s="2">
        <f t="shared" si="10"/>
        <v>185</v>
      </c>
      <c r="F22" s="34" t="s">
        <v>151</v>
      </c>
      <c r="G22" s="2" t="str">
        <f t="shared" si="11"/>
        <v>Brick</v>
      </c>
      <c r="J22">
        <v>185</v>
      </c>
      <c r="K22" s="33">
        <f t="shared" si="12"/>
        <v>185</v>
      </c>
      <c r="L22" s="2">
        <f>LARGE($E$1:$E$325, 4)</f>
        <v>682</v>
      </c>
      <c r="M22" s="2" t="str">
        <f>VLOOKUP(L22,$E$4:$F$425,2,FALSE)</f>
        <v>MacGillivray David</v>
      </c>
      <c r="N22" s="2" t="str">
        <f>VLOOKUP(L22,$E$4:$G$325,3,FALSE)</f>
        <v>Barnegat</v>
      </c>
    </row>
    <row r="23" spans="1:29" x14ac:dyDescent="0.25">
      <c r="A23" t="str">
        <f t="shared" si="13"/>
        <v>Brick</v>
      </c>
      <c r="B23" s="2">
        <f t="shared" si="7"/>
        <v>0</v>
      </c>
      <c r="C23" s="2">
        <f t="shared" si="8"/>
        <v>0</v>
      </c>
      <c r="D23" s="2">
        <f t="shared" si="9"/>
        <v>0</v>
      </c>
      <c r="E23" s="2">
        <f t="shared" si="10"/>
        <v>0</v>
      </c>
      <c r="F23" s="34" t="s">
        <v>152</v>
      </c>
      <c r="G23" s="2" t="str">
        <f t="shared" si="11"/>
        <v>Brick</v>
      </c>
      <c r="K23" s="34">
        <f t="shared" si="12"/>
        <v>0</v>
      </c>
      <c r="L23" s="2">
        <f>LARGE($E$1:$E$325, 5)</f>
        <v>681</v>
      </c>
      <c r="M23" s="2" t="str">
        <f>VLOOKUP(L23,$E$4:$F$425,2,FALSE)</f>
        <v>Carrino Dennis</v>
      </c>
      <c r="N23" s="2" t="str">
        <f>VLOOKUP(L23,$E$4:$G$325,3,FALSE)</f>
        <v>Toms River East</v>
      </c>
    </row>
    <row r="24" spans="1:29" x14ac:dyDescent="0.25">
      <c r="A24" t="str">
        <f t="shared" si="13"/>
        <v>Brick</v>
      </c>
      <c r="B24" s="2">
        <f t="shared" si="7"/>
        <v>0</v>
      </c>
      <c r="C24" s="2">
        <f t="shared" si="8"/>
        <v>0</v>
      </c>
      <c r="D24" s="2">
        <f t="shared" si="9"/>
        <v>0</v>
      </c>
      <c r="E24" s="2">
        <f t="shared" si="10"/>
        <v>0</v>
      </c>
      <c r="G24" s="2" t="str">
        <f t="shared" si="11"/>
        <v>Brick</v>
      </c>
      <c r="K24" s="34">
        <f t="shared" si="12"/>
        <v>0</v>
      </c>
    </row>
    <row r="25" spans="1:29" x14ac:dyDescent="0.25">
      <c r="A25" s="33" t="str">
        <f t="shared" si="13"/>
        <v>Brick</v>
      </c>
      <c r="B25" s="2">
        <f t="shared" si="7"/>
        <v>0</v>
      </c>
      <c r="C25" s="2">
        <f t="shared" si="8"/>
        <v>0</v>
      </c>
      <c r="D25" s="2">
        <f t="shared" si="9"/>
        <v>0</v>
      </c>
      <c r="E25" s="2">
        <f t="shared" si="10"/>
        <v>0</v>
      </c>
      <c r="G25" s="2" t="str">
        <f t="shared" si="11"/>
        <v>Brick</v>
      </c>
      <c r="K25" s="34">
        <f t="shared" si="12"/>
        <v>0</v>
      </c>
      <c r="Z25" s="33"/>
      <c r="AA25" s="33"/>
      <c r="AB25" s="33"/>
      <c r="AC25" s="33"/>
    </row>
    <row r="26" spans="1:29" x14ac:dyDescent="0.25">
      <c r="F26" s="22" t="s">
        <v>2</v>
      </c>
      <c r="G26" s="2" t="str">
        <f>A16</f>
        <v>Brick</v>
      </c>
      <c r="H26">
        <f>SUM(H16:H25)</f>
        <v>941</v>
      </c>
      <c r="I26">
        <f>SUM(I16:I25)</f>
        <v>964</v>
      </c>
      <c r="J26">
        <f>SUM(J16:J25)</f>
        <v>1026</v>
      </c>
      <c r="K26" s="33">
        <f>SUM(K16:K25)</f>
        <v>2931</v>
      </c>
    </row>
    <row r="27" spans="1:29" x14ac:dyDescent="0.25">
      <c r="F27" s="22"/>
      <c r="K27" s="33"/>
      <c r="W27" t="s">
        <v>148</v>
      </c>
    </row>
    <row r="28" spans="1:29" x14ac:dyDescent="0.25">
      <c r="A28" t="s">
        <v>62</v>
      </c>
      <c r="B28" s="2">
        <f t="shared" ref="B28:B37" si="14">H28</f>
        <v>158</v>
      </c>
      <c r="C28" s="2">
        <f t="shared" ref="C28:C37" si="15">I28</f>
        <v>191</v>
      </c>
      <c r="D28" s="2">
        <f t="shared" ref="D28:D37" si="16">J28</f>
        <v>205</v>
      </c>
      <c r="E28" s="2">
        <f t="shared" ref="E28:E37" si="17">K28</f>
        <v>554</v>
      </c>
      <c r="F28" s="21" t="s">
        <v>29</v>
      </c>
      <c r="G28" s="2" t="str">
        <f t="shared" ref="G28:G37" si="18">A28</f>
        <v>Brick Memorial</v>
      </c>
      <c r="H28">
        <v>158</v>
      </c>
      <c r="I28">
        <v>191</v>
      </c>
      <c r="J28">
        <v>205</v>
      </c>
      <c r="K28" s="34">
        <f t="shared" ref="K28:K37" si="19">SUM(H28:J28)</f>
        <v>554</v>
      </c>
      <c r="R28" s="34" t="s">
        <v>150</v>
      </c>
      <c r="S28" s="1" t="s">
        <v>149</v>
      </c>
      <c r="T28" s="1" t="s">
        <v>15</v>
      </c>
      <c r="V28">
        <v>1</v>
      </c>
      <c r="W28">
        <v>2</v>
      </c>
      <c r="X28">
        <v>3</v>
      </c>
      <c r="Y28" t="s">
        <v>16</v>
      </c>
    </row>
    <row r="29" spans="1:29" x14ac:dyDescent="0.25">
      <c r="A29" t="str">
        <f t="shared" ref="A29:A37" si="20">$A28</f>
        <v>Brick Memorial</v>
      </c>
      <c r="B29" s="2">
        <f t="shared" si="14"/>
        <v>236</v>
      </c>
      <c r="C29" s="2">
        <f t="shared" si="15"/>
        <v>243</v>
      </c>
      <c r="D29" s="2">
        <f t="shared" si="16"/>
        <v>205</v>
      </c>
      <c r="E29" s="2">
        <f t="shared" si="17"/>
        <v>684</v>
      </c>
      <c r="F29" s="21" t="s">
        <v>294</v>
      </c>
      <c r="G29" s="2" t="str">
        <f t="shared" si="18"/>
        <v>Brick Memorial</v>
      </c>
      <c r="H29">
        <v>236</v>
      </c>
      <c r="I29">
        <v>243</v>
      </c>
      <c r="J29" s="33">
        <v>205</v>
      </c>
      <c r="K29" s="33">
        <f t="shared" si="19"/>
        <v>684</v>
      </c>
      <c r="R29">
        <v>1</v>
      </c>
      <c r="S29" s="34"/>
      <c r="T29" s="34"/>
      <c r="U29" s="2"/>
      <c r="V29" s="33"/>
      <c r="W29" s="33"/>
      <c r="X29" s="33"/>
      <c r="Y29" s="34"/>
    </row>
    <row r="30" spans="1:29" x14ac:dyDescent="0.25">
      <c r="A30" t="str">
        <f t="shared" si="20"/>
        <v>Brick Memorial</v>
      </c>
      <c r="B30" s="2">
        <f t="shared" si="14"/>
        <v>0</v>
      </c>
      <c r="C30" s="2">
        <f t="shared" si="15"/>
        <v>0</v>
      </c>
      <c r="D30" s="2">
        <f t="shared" si="16"/>
        <v>209</v>
      </c>
      <c r="E30" s="2">
        <f t="shared" si="17"/>
        <v>209</v>
      </c>
      <c r="F30" s="21" t="s">
        <v>30</v>
      </c>
      <c r="G30" s="2" t="str">
        <f t="shared" si="18"/>
        <v>Brick Memorial</v>
      </c>
      <c r="J30">
        <v>209</v>
      </c>
      <c r="K30" s="34">
        <f t="shared" si="19"/>
        <v>209</v>
      </c>
      <c r="R30">
        <v>2</v>
      </c>
      <c r="S30" s="34"/>
      <c r="T30" s="34"/>
      <c r="U30" s="2"/>
      <c r="V30" s="33"/>
      <c r="W30" s="33"/>
      <c r="X30" s="33"/>
      <c r="Y30" s="34"/>
    </row>
    <row r="31" spans="1:29" x14ac:dyDescent="0.25">
      <c r="A31" t="str">
        <f t="shared" si="20"/>
        <v>Brick Memorial</v>
      </c>
      <c r="B31" s="2">
        <f t="shared" si="14"/>
        <v>210</v>
      </c>
      <c r="C31" s="2">
        <f t="shared" si="15"/>
        <v>279</v>
      </c>
      <c r="D31" s="2">
        <f t="shared" si="16"/>
        <v>234</v>
      </c>
      <c r="E31" s="2">
        <f t="shared" si="17"/>
        <v>723</v>
      </c>
      <c r="F31" s="21" t="s">
        <v>28</v>
      </c>
      <c r="G31" s="2" t="str">
        <f t="shared" si="18"/>
        <v>Brick Memorial</v>
      </c>
      <c r="H31">
        <v>210</v>
      </c>
      <c r="I31">
        <v>279</v>
      </c>
      <c r="J31">
        <v>234</v>
      </c>
      <c r="K31">
        <f t="shared" si="19"/>
        <v>723</v>
      </c>
      <c r="R31">
        <v>3</v>
      </c>
      <c r="S31" s="34"/>
      <c r="T31" s="34"/>
      <c r="U31" s="2"/>
      <c r="V31" s="33"/>
      <c r="W31" s="33"/>
      <c r="X31" s="33"/>
      <c r="Y31" s="34"/>
    </row>
    <row r="32" spans="1:29" x14ac:dyDescent="0.25">
      <c r="A32" t="str">
        <f t="shared" si="20"/>
        <v>Brick Memorial</v>
      </c>
      <c r="B32" s="2">
        <f t="shared" si="14"/>
        <v>159</v>
      </c>
      <c r="C32" s="2">
        <f t="shared" si="15"/>
        <v>210</v>
      </c>
      <c r="D32" s="2">
        <f t="shared" si="16"/>
        <v>183</v>
      </c>
      <c r="E32" s="2">
        <f t="shared" si="17"/>
        <v>552</v>
      </c>
      <c r="F32" s="21" t="s">
        <v>31</v>
      </c>
      <c r="G32" s="2" t="str">
        <f t="shared" si="18"/>
        <v>Brick Memorial</v>
      </c>
      <c r="H32">
        <v>159</v>
      </c>
      <c r="I32" s="33">
        <v>210</v>
      </c>
      <c r="J32">
        <v>183</v>
      </c>
      <c r="K32" s="34">
        <f t="shared" si="19"/>
        <v>552</v>
      </c>
      <c r="R32">
        <v>4</v>
      </c>
      <c r="S32" s="34"/>
      <c r="T32" s="34"/>
      <c r="U32" s="2"/>
      <c r="V32" s="33"/>
      <c r="W32" s="33"/>
      <c r="X32" s="33"/>
      <c r="Y32" s="34"/>
    </row>
    <row r="33" spans="1:25" x14ac:dyDescent="0.25">
      <c r="A33" t="str">
        <f t="shared" si="20"/>
        <v>Brick Memorial</v>
      </c>
      <c r="B33" s="2">
        <f t="shared" si="14"/>
        <v>214</v>
      </c>
      <c r="C33" s="2">
        <f t="shared" si="15"/>
        <v>152</v>
      </c>
      <c r="D33" s="2">
        <f t="shared" si="16"/>
        <v>0</v>
      </c>
      <c r="E33" s="2">
        <f t="shared" si="17"/>
        <v>366</v>
      </c>
      <c r="F33" s="34" t="s">
        <v>354</v>
      </c>
      <c r="G33" s="2" t="str">
        <f t="shared" si="18"/>
        <v>Brick Memorial</v>
      </c>
      <c r="H33">
        <v>214</v>
      </c>
      <c r="I33">
        <v>152</v>
      </c>
      <c r="K33" s="34">
        <f t="shared" si="19"/>
        <v>366</v>
      </c>
      <c r="R33">
        <v>5</v>
      </c>
      <c r="S33" s="34"/>
      <c r="T33" s="34"/>
      <c r="U33" s="2"/>
      <c r="V33" s="33"/>
      <c r="W33" s="33"/>
      <c r="X33" s="33"/>
      <c r="Y33" s="34"/>
    </row>
    <row r="34" spans="1:25" x14ac:dyDescent="0.25">
      <c r="A34" t="str">
        <f t="shared" si="20"/>
        <v>Brick Memorial</v>
      </c>
      <c r="B34" s="2">
        <f t="shared" si="14"/>
        <v>0</v>
      </c>
      <c r="C34" s="2">
        <f t="shared" si="15"/>
        <v>0</v>
      </c>
      <c r="D34" s="2">
        <f t="shared" si="16"/>
        <v>0</v>
      </c>
      <c r="E34" s="2">
        <f t="shared" si="17"/>
        <v>0</v>
      </c>
      <c r="G34" s="2" t="str">
        <f t="shared" si="18"/>
        <v>Brick Memorial</v>
      </c>
      <c r="K34" s="34">
        <f t="shared" si="19"/>
        <v>0</v>
      </c>
      <c r="R34">
        <v>6</v>
      </c>
      <c r="S34" s="34"/>
      <c r="T34" s="34"/>
      <c r="U34" s="2"/>
      <c r="V34" s="33"/>
      <c r="W34" s="33"/>
      <c r="X34" s="33"/>
      <c r="Y34" s="34"/>
    </row>
    <row r="35" spans="1:25" x14ac:dyDescent="0.25">
      <c r="A35" t="str">
        <f t="shared" si="20"/>
        <v>Brick Memorial</v>
      </c>
      <c r="B35" s="2">
        <f t="shared" si="14"/>
        <v>0</v>
      </c>
      <c r="C35" s="2">
        <f t="shared" si="15"/>
        <v>0</v>
      </c>
      <c r="D35" s="2">
        <f t="shared" si="16"/>
        <v>0</v>
      </c>
      <c r="E35" s="2">
        <f t="shared" si="17"/>
        <v>0</v>
      </c>
      <c r="F35" s="34"/>
      <c r="G35" s="2" t="str">
        <f t="shared" si="18"/>
        <v>Brick Memorial</v>
      </c>
      <c r="K35" s="33">
        <f t="shared" si="19"/>
        <v>0</v>
      </c>
      <c r="R35">
        <v>7</v>
      </c>
      <c r="S35" s="34"/>
      <c r="T35" s="29"/>
      <c r="U35" s="2"/>
      <c r="V35" s="33"/>
      <c r="W35" s="33"/>
      <c r="X35" s="33"/>
      <c r="Y35" s="34"/>
    </row>
    <row r="36" spans="1:25" x14ac:dyDescent="0.25">
      <c r="A36" t="str">
        <f t="shared" si="20"/>
        <v>Brick Memorial</v>
      </c>
      <c r="B36" s="2">
        <f t="shared" si="14"/>
        <v>0</v>
      </c>
      <c r="C36" s="2">
        <f t="shared" si="15"/>
        <v>0</v>
      </c>
      <c r="D36" s="2">
        <f t="shared" si="16"/>
        <v>0</v>
      </c>
      <c r="E36" s="2">
        <f t="shared" si="17"/>
        <v>0</v>
      </c>
      <c r="G36" s="2" t="str">
        <f t="shared" si="18"/>
        <v>Brick Memorial</v>
      </c>
      <c r="K36" s="33">
        <f t="shared" si="19"/>
        <v>0</v>
      </c>
      <c r="R36">
        <v>8</v>
      </c>
      <c r="S36" s="34"/>
      <c r="T36" s="34"/>
      <c r="U36" s="2"/>
      <c r="V36" s="33"/>
      <c r="W36" s="33"/>
      <c r="X36" s="33"/>
      <c r="Y36" s="34"/>
    </row>
    <row r="37" spans="1:25" x14ac:dyDescent="0.25">
      <c r="A37" t="str">
        <f t="shared" si="20"/>
        <v>Brick Memorial</v>
      </c>
      <c r="B37" s="2">
        <f t="shared" si="14"/>
        <v>0</v>
      </c>
      <c r="C37" s="2">
        <f t="shared" si="15"/>
        <v>0</v>
      </c>
      <c r="D37" s="2">
        <f t="shared" si="16"/>
        <v>0</v>
      </c>
      <c r="E37" s="2">
        <f t="shared" si="17"/>
        <v>0</v>
      </c>
      <c r="F37" s="34"/>
      <c r="G37" s="2" t="str">
        <f t="shared" si="18"/>
        <v>Brick Memorial</v>
      </c>
      <c r="K37" s="33">
        <f t="shared" si="19"/>
        <v>0</v>
      </c>
      <c r="R37">
        <v>9</v>
      </c>
      <c r="S37" s="34"/>
      <c r="T37" s="34"/>
      <c r="U37" s="2"/>
      <c r="V37" s="33"/>
      <c r="W37" s="33"/>
      <c r="X37" s="33"/>
      <c r="Y37" s="34"/>
    </row>
    <row r="38" spans="1:25" x14ac:dyDescent="0.25">
      <c r="F38" s="22" t="s">
        <v>2</v>
      </c>
      <c r="G38" s="2" t="str">
        <f>A28</f>
        <v>Brick Memorial</v>
      </c>
      <c r="H38">
        <f>SUM(H28:H37)</f>
        <v>977</v>
      </c>
      <c r="I38">
        <f>SUM(I28:I37)</f>
        <v>1075</v>
      </c>
      <c r="J38">
        <f>SUM(J28:J37)</f>
        <v>1036</v>
      </c>
      <c r="K38" s="33">
        <f>SUM(K28:K37)</f>
        <v>3088</v>
      </c>
      <c r="R38">
        <v>10</v>
      </c>
      <c r="S38" s="34"/>
      <c r="T38" s="34"/>
      <c r="U38" s="2"/>
      <c r="V38" s="33"/>
      <c r="W38" s="33"/>
      <c r="X38" s="33"/>
      <c r="Y38" s="34"/>
    </row>
    <row r="39" spans="1:25" x14ac:dyDescent="0.25">
      <c r="F39" s="22"/>
      <c r="K39" s="33"/>
      <c r="R39">
        <v>11</v>
      </c>
      <c r="S39" s="34"/>
      <c r="T39" s="34"/>
      <c r="U39" s="2"/>
      <c r="V39" s="33"/>
      <c r="W39" s="33"/>
      <c r="X39" s="33"/>
      <c r="Y39" s="34"/>
    </row>
    <row r="40" spans="1:25" x14ac:dyDescent="0.25">
      <c r="A40" s="16" t="s">
        <v>253</v>
      </c>
      <c r="B40" s="2">
        <f t="shared" ref="B40:B49" si="21">H40</f>
        <v>266</v>
      </c>
      <c r="C40" s="2">
        <f t="shared" ref="C40:C49" si="22">I40</f>
        <v>201</v>
      </c>
      <c r="D40" s="2">
        <f t="shared" ref="D40:D49" si="23">J40</f>
        <v>215</v>
      </c>
      <c r="E40" s="2">
        <f t="shared" ref="E40:E49" si="24">K40</f>
        <v>682</v>
      </c>
      <c r="F40" s="21" t="s">
        <v>32</v>
      </c>
      <c r="G40" s="2" t="str">
        <f t="shared" ref="G40:G49" si="25">A40</f>
        <v>Central Regional</v>
      </c>
      <c r="H40">
        <v>266</v>
      </c>
      <c r="I40">
        <v>201</v>
      </c>
      <c r="J40">
        <v>215</v>
      </c>
      <c r="K40" s="34">
        <f t="shared" ref="K40:K49" si="26">SUM(H40:J40)</f>
        <v>682</v>
      </c>
      <c r="R40">
        <v>12</v>
      </c>
      <c r="S40" s="34"/>
      <c r="T40" s="34"/>
      <c r="U40" s="2"/>
      <c r="V40" s="33"/>
      <c r="W40" s="33"/>
      <c r="X40" s="33"/>
      <c r="Y40" s="34"/>
    </row>
    <row r="41" spans="1:25" x14ac:dyDescent="0.25">
      <c r="A41" t="str">
        <f t="shared" ref="A41:A49" si="27">$A40</f>
        <v>Central Regional</v>
      </c>
      <c r="B41" s="2">
        <f t="shared" si="21"/>
        <v>196</v>
      </c>
      <c r="C41" s="2">
        <f t="shared" si="22"/>
        <v>190</v>
      </c>
      <c r="D41" s="2">
        <f t="shared" si="23"/>
        <v>221</v>
      </c>
      <c r="E41" s="2">
        <f t="shared" si="24"/>
        <v>607</v>
      </c>
      <c r="F41" s="21" t="s">
        <v>33</v>
      </c>
      <c r="G41" s="2" t="str">
        <f t="shared" si="25"/>
        <v>Central Regional</v>
      </c>
      <c r="H41">
        <v>196</v>
      </c>
      <c r="I41">
        <v>190</v>
      </c>
      <c r="J41">
        <v>221</v>
      </c>
      <c r="K41" s="34">
        <f t="shared" si="26"/>
        <v>607</v>
      </c>
      <c r="R41">
        <v>13</v>
      </c>
      <c r="S41" s="34"/>
      <c r="T41" s="29"/>
      <c r="U41" s="2"/>
      <c r="V41" s="33"/>
      <c r="W41" s="33"/>
      <c r="X41" s="33"/>
      <c r="Y41" s="34"/>
    </row>
    <row r="42" spans="1:25" x14ac:dyDescent="0.25">
      <c r="A42" t="str">
        <f t="shared" si="27"/>
        <v>Central Regional</v>
      </c>
      <c r="B42" s="2">
        <f t="shared" si="21"/>
        <v>159</v>
      </c>
      <c r="C42" s="2">
        <f t="shared" si="22"/>
        <v>157</v>
      </c>
      <c r="D42" s="2">
        <f t="shared" si="23"/>
        <v>181</v>
      </c>
      <c r="E42" s="2">
        <f t="shared" si="24"/>
        <v>497</v>
      </c>
      <c r="F42" s="34" t="s">
        <v>156</v>
      </c>
      <c r="G42" s="2" t="str">
        <f t="shared" si="25"/>
        <v>Central Regional</v>
      </c>
      <c r="H42">
        <v>159</v>
      </c>
      <c r="I42" s="33">
        <v>157</v>
      </c>
      <c r="J42">
        <v>181</v>
      </c>
      <c r="K42" s="33">
        <f t="shared" si="26"/>
        <v>497</v>
      </c>
      <c r="R42">
        <v>14</v>
      </c>
      <c r="S42" s="34"/>
      <c r="T42" s="34"/>
      <c r="U42" s="2"/>
      <c r="V42" s="33"/>
      <c r="W42" s="33"/>
      <c r="X42" s="33"/>
      <c r="Y42" s="34"/>
    </row>
    <row r="43" spans="1:25" x14ac:dyDescent="0.25">
      <c r="A43" s="33" t="str">
        <f t="shared" si="27"/>
        <v>Central Regional</v>
      </c>
      <c r="B43" s="2">
        <f t="shared" si="21"/>
        <v>189</v>
      </c>
      <c r="C43" s="2">
        <f t="shared" si="22"/>
        <v>171</v>
      </c>
      <c r="D43" s="2">
        <f t="shared" si="23"/>
        <v>226</v>
      </c>
      <c r="E43" s="2">
        <f t="shared" si="24"/>
        <v>586</v>
      </c>
      <c r="F43" s="21" t="s">
        <v>34</v>
      </c>
      <c r="G43" s="2" t="str">
        <f t="shared" si="25"/>
        <v>Central Regional</v>
      </c>
      <c r="H43">
        <v>189</v>
      </c>
      <c r="I43">
        <v>171</v>
      </c>
      <c r="J43" s="40">
        <v>226</v>
      </c>
      <c r="K43" s="34">
        <f t="shared" si="26"/>
        <v>586</v>
      </c>
      <c r="R43">
        <v>15</v>
      </c>
      <c r="S43" s="34"/>
      <c r="T43" s="34"/>
      <c r="U43" s="2"/>
      <c r="V43" s="33"/>
      <c r="W43" s="33"/>
      <c r="X43" s="33"/>
      <c r="Y43" s="34"/>
    </row>
    <row r="44" spans="1:25" x14ac:dyDescent="0.25">
      <c r="A44" t="str">
        <f t="shared" si="27"/>
        <v>Central Regional</v>
      </c>
      <c r="B44" s="2">
        <f t="shared" si="21"/>
        <v>113</v>
      </c>
      <c r="C44" s="2">
        <f t="shared" si="22"/>
        <v>159</v>
      </c>
      <c r="D44" s="2">
        <f t="shared" si="23"/>
        <v>126</v>
      </c>
      <c r="E44" s="2">
        <f t="shared" si="24"/>
        <v>398</v>
      </c>
      <c r="F44" s="21" t="s">
        <v>157</v>
      </c>
      <c r="G44" s="2" t="str">
        <f t="shared" si="25"/>
        <v>Central Regional</v>
      </c>
      <c r="H44">
        <v>113</v>
      </c>
      <c r="I44">
        <v>159</v>
      </c>
      <c r="J44">
        <v>126</v>
      </c>
      <c r="K44" s="34">
        <f t="shared" si="26"/>
        <v>398</v>
      </c>
      <c r="R44">
        <v>16</v>
      </c>
      <c r="S44" s="34"/>
      <c r="T44" s="34"/>
      <c r="U44" s="2"/>
      <c r="V44" s="33"/>
      <c r="W44" s="33"/>
      <c r="X44" s="33"/>
      <c r="Y44" s="34"/>
    </row>
    <row r="45" spans="1:25" x14ac:dyDescent="0.25">
      <c r="A45" t="str">
        <f t="shared" si="27"/>
        <v>Central Regional</v>
      </c>
      <c r="B45" s="2">
        <f t="shared" si="21"/>
        <v>0</v>
      </c>
      <c r="C45" s="2">
        <f t="shared" si="22"/>
        <v>0</v>
      </c>
      <c r="D45" s="2">
        <f t="shared" si="23"/>
        <v>0</v>
      </c>
      <c r="E45" s="2">
        <f t="shared" si="24"/>
        <v>0</v>
      </c>
      <c r="F45" s="34"/>
      <c r="G45" s="2" t="str">
        <f t="shared" si="25"/>
        <v>Central Regional</v>
      </c>
      <c r="J45" s="33"/>
      <c r="K45" s="34">
        <f t="shared" si="26"/>
        <v>0</v>
      </c>
      <c r="R45">
        <v>17</v>
      </c>
      <c r="S45" s="34"/>
      <c r="T45" s="34"/>
      <c r="U45" s="2"/>
      <c r="V45" s="33"/>
      <c r="W45" s="33"/>
      <c r="X45" s="33"/>
      <c r="Y45" s="34"/>
    </row>
    <row r="46" spans="1:25" x14ac:dyDescent="0.25">
      <c r="A46" t="str">
        <f t="shared" si="27"/>
        <v>Central Regional</v>
      </c>
      <c r="B46" s="2">
        <f t="shared" si="21"/>
        <v>0</v>
      </c>
      <c r="C46" s="2">
        <f t="shared" si="22"/>
        <v>0</v>
      </c>
      <c r="D46" s="2">
        <f t="shared" si="23"/>
        <v>0</v>
      </c>
      <c r="E46" s="2">
        <f t="shared" si="24"/>
        <v>0</v>
      </c>
      <c r="F46" s="34"/>
      <c r="G46" s="2" t="str">
        <f t="shared" si="25"/>
        <v>Central Regional</v>
      </c>
      <c r="K46" s="34">
        <f t="shared" si="26"/>
        <v>0</v>
      </c>
      <c r="R46">
        <v>18</v>
      </c>
      <c r="S46" s="34"/>
      <c r="T46" s="34"/>
      <c r="U46" s="2"/>
      <c r="V46" s="33"/>
      <c r="W46" s="33"/>
      <c r="X46" s="33"/>
      <c r="Y46" s="34"/>
    </row>
    <row r="47" spans="1:25" x14ac:dyDescent="0.25">
      <c r="A47" t="str">
        <f t="shared" si="27"/>
        <v>Central Regional</v>
      </c>
      <c r="B47" s="2">
        <f t="shared" si="21"/>
        <v>0</v>
      </c>
      <c r="C47" s="2">
        <f t="shared" si="22"/>
        <v>0</v>
      </c>
      <c r="D47" s="2">
        <f t="shared" si="23"/>
        <v>0</v>
      </c>
      <c r="E47" s="2">
        <f t="shared" si="24"/>
        <v>0</v>
      </c>
      <c r="F47" s="34"/>
      <c r="G47" s="2" t="str">
        <f t="shared" si="25"/>
        <v>Central Regional</v>
      </c>
      <c r="K47" s="33">
        <f t="shared" si="26"/>
        <v>0</v>
      </c>
      <c r="R47">
        <v>19</v>
      </c>
      <c r="S47" s="34"/>
      <c r="T47" s="34"/>
      <c r="U47" s="2"/>
      <c r="V47" s="33"/>
      <c r="W47" s="33"/>
      <c r="X47" s="33"/>
      <c r="Y47" s="34"/>
    </row>
    <row r="48" spans="1:25" x14ac:dyDescent="0.25">
      <c r="A48" t="str">
        <f t="shared" si="27"/>
        <v>Central Regional</v>
      </c>
      <c r="B48" s="2">
        <f t="shared" si="21"/>
        <v>0</v>
      </c>
      <c r="C48" s="2">
        <f t="shared" si="22"/>
        <v>0</v>
      </c>
      <c r="D48" s="2">
        <f t="shared" si="23"/>
        <v>0</v>
      </c>
      <c r="E48" s="2">
        <f t="shared" si="24"/>
        <v>0</v>
      </c>
      <c r="F48" s="34"/>
      <c r="G48" s="2" t="str">
        <f t="shared" si="25"/>
        <v>Central Regional</v>
      </c>
      <c r="K48" s="33">
        <f t="shared" si="26"/>
        <v>0</v>
      </c>
      <c r="R48">
        <v>20</v>
      </c>
      <c r="S48" s="34"/>
      <c r="T48" s="29"/>
      <c r="U48" s="2"/>
      <c r="V48" s="33"/>
      <c r="W48" s="33"/>
      <c r="X48" s="33"/>
      <c r="Y48" s="34"/>
    </row>
    <row r="49" spans="1:25" x14ac:dyDescent="0.25">
      <c r="A49" t="str">
        <f t="shared" si="27"/>
        <v>Central Regional</v>
      </c>
      <c r="B49" s="2">
        <f t="shared" si="21"/>
        <v>0</v>
      </c>
      <c r="C49" s="2">
        <f t="shared" si="22"/>
        <v>0</v>
      </c>
      <c r="D49" s="2">
        <f t="shared" si="23"/>
        <v>0</v>
      </c>
      <c r="E49" s="2">
        <f t="shared" si="24"/>
        <v>0</v>
      </c>
      <c r="F49" s="34"/>
      <c r="G49" s="2" t="str">
        <f t="shared" si="25"/>
        <v>Central Regional</v>
      </c>
      <c r="J49" s="33"/>
      <c r="K49" s="33">
        <f t="shared" si="26"/>
        <v>0</v>
      </c>
      <c r="R49">
        <v>21</v>
      </c>
      <c r="S49" s="34"/>
      <c r="T49" s="34"/>
      <c r="U49" s="2"/>
      <c r="V49" s="33"/>
      <c r="W49" s="33"/>
      <c r="X49" s="33"/>
      <c r="Y49" s="34"/>
    </row>
    <row r="50" spans="1:25" x14ac:dyDescent="0.25">
      <c r="F50" s="22" t="s">
        <v>2</v>
      </c>
      <c r="G50" s="2" t="str">
        <f>A40</f>
        <v>Central Regional</v>
      </c>
      <c r="H50">
        <f>SUM(H40:H49)</f>
        <v>923</v>
      </c>
      <c r="I50">
        <f>SUM(I40:I49)</f>
        <v>878</v>
      </c>
      <c r="J50">
        <f>SUM(J40:J49)</f>
        <v>969</v>
      </c>
      <c r="K50" s="33">
        <f>SUM(K40:K49)</f>
        <v>2770</v>
      </c>
      <c r="R50">
        <v>22</v>
      </c>
      <c r="S50" s="34"/>
      <c r="T50" s="34"/>
      <c r="U50" s="2"/>
      <c r="V50" s="33"/>
      <c r="W50" s="33"/>
      <c r="X50" s="33"/>
      <c r="Y50" s="34"/>
    </row>
    <row r="51" spans="1:25" x14ac:dyDescent="0.25">
      <c r="F51" s="22"/>
      <c r="R51">
        <v>23</v>
      </c>
      <c r="S51" s="34"/>
      <c r="T51" s="34"/>
      <c r="U51" s="2"/>
      <c r="V51" s="33"/>
      <c r="W51" s="33"/>
      <c r="X51" s="33"/>
      <c r="Y51" s="34"/>
    </row>
    <row r="52" spans="1:25" x14ac:dyDescent="0.25">
      <c r="A52" s="34" t="s">
        <v>132</v>
      </c>
      <c r="B52" s="2">
        <f t="shared" ref="B52:B61" si="28">H52</f>
        <v>144</v>
      </c>
      <c r="C52" s="2">
        <f t="shared" ref="C52:C61" si="29">I52</f>
        <v>168</v>
      </c>
      <c r="D52" s="2">
        <f t="shared" ref="D52:D61" si="30">J52</f>
        <v>150</v>
      </c>
      <c r="E52" s="2">
        <f t="shared" ref="E52:E61" si="31">K52</f>
        <v>462</v>
      </c>
      <c r="F52" s="34" t="s">
        <v>220</v>
      </c>
      <c r="G52" s="2" t="str">
        <f t="shared" ref="G52:G61" si="32">A52</f>
        <v>Christian Brothers Acad</v>
      </c>
      <c r="H52">
        <v>144</v>
      </c>
      <c r="I52" s="33">
        <v>168</v>
      </c>
      <c r="J52">
        <v>150</v>
      </c>
      <c r="K52" s="33">
        <f t="shared" ref="K52:K61" si="33">SUM(H52:J52)</f>
        <v>462</v>
      </c>
      <c r="R52">
        <v>24</v>
      </c>
      <c r="S52" s="34"/>
      <c r="T52" s="34"/>
      <c r="U52" s="2"/>
      <c r="V52" s="33"/>
      <c r="W52" s="33"/>
      <c r="X52" s="33"/>
      <c r="Y52" s="34"/>
    </row>
    <row r="53" spans="1:25" x14ac:dyDescent="0.25">
      <c r="A53" t="str">
        <f t="shared" ref="A53:A61" si="34">$A52</f>
        <v>Christian Brothers Acad</v>
      </c>
      <c r="B53" s="2">
        <f t="shared" si="28"/>
        <v>153</v>
      </c>
      <c r="C53" s="2">
        <f t="shared" si="29"/>
        <v>181</v>
      </c>
      <c r="D53" s="2">
        <f t="shared" si="30"/>
        <v>200</v>
      </c>
      <c r="E53" s="2">
        <f t="shared" si="31"/>
        <v>534</v>
      </c>
      <c r="F53" s="34" t="s">
        <v>221</v>
      </c>
      <c r="G53" s="2" t="str">
        <f t="shared" si="32"/>
        <v>Christian Brothers Acad</v>
      </c>
      <c r="H53">
        <v>153</v>
      </c>
      <c r="I53">
        <v>181</v>
      </c>
      <c r="J53">
        <v>200</v>
      </c>
      <c r="K53" s="33">
        <f t="shared" si="33"/>
        <v>534</v>
      </c>
      <c r="R53">
        <v>25</v>
      </c>
      <c r="S53" s="34"/>
      <c r="T53" s="34"/>
      <c r="U53" s="2"/>
      <c r="V53" s="33"/>
      <c r="W53" s="33"/>
      <c r="X53" s="33"/>
      <c r="Y53" s="34"/>
    </row>
    <row r="54" spans="1:25" x14ac:dyDescent="0.25">
      <c r="A54" t="str">
        <f t="shared" si="34"/>
        <v>Christian Brothers Acad</v>
      </c>
      <c r="B54" s="2">
        <f t="shared" si="28"/>
        <v>139</v>
      </c>
      <c r="C54" s="2">
        <f t="shared" si="29"/>
        <v>159</v>
      </c>
      <c r="D54" s="2">
        <f t="shared" si="30"/>
        <v>167</v>
      </c>
      <c r="E54" s="2">
        <f t="shared" si="31"/>
        <v>465</v>
      </c>
      <c r="F54" s="34" t="s">
        <v>222</v>
      </c>
      <c r="G54" s="2" t="str">
        <f t="shared" si="32"/>
        <v>Christian Brothers Acad</v>
      </c>
      <c r="H54">
        <v>139</v>
      </c>
      <c r="I54">
        <v>159</v>
      </c>
      <c r="J54">
        <v>167</v>
      </c>
      <c r="K54" s="33">
        <f t="shared" si="33"/>
        <v>465</v>
      </c>
      <c r="R54">
        <v>26</v>
      </c>
      <c r="S54" s="34"/>
      <c r="T54" s="34"/>
      <c r="U54" s="2"/>
      <c r="V54" s="33"/>
      <c r="W54" s="33"/>
      <c r="X54" s="33"/>
      <c r="Y54" s="34"/>
    </row>
    <row r="55" spans="1:25" x14ac:dyDescent="0.25">
      <c r="A55" t="str">
        <f t="shared" si="34"/>
        <v>Christian Brothers Acad</v>
      </c>
      <c r="B55" s="2">
        <f t="shared" si="28"/>
        <v>190</v>
      </c>
      <c r="C55" s="2">
        <f t="shared" si="29"/>
        <v>129</v>
      </c>
      <c r="D55" s="2">
        <f t="shared" si="30"/>
        <v>196</v>
      </c>
      <c r="E55" s="2">
        <f t="shared" si="31"/>
        <v>515</v>
      </c>
      <c r="F55" s="34" t="s">
        <v>223</v>
      </c>
      <c r="G55" s="2" t="str">
        <f t="shared" si="32"/>
        <v>Christian Brothers Acad</v>
      </c>
      <c r="H55">
        <v>190</v>
      </c>
      <c r="I55">
        <v>129</v>
      </c>
      <c r="J55">
        <v>196</v>
      </c>
      <c r="K55" s="33">
        <f t="shared" si="33"/>
        <v>515</v>
      </c>
      <c r="R55">
        <v>27</v>
      </c>
      <c r="S55" s="34"/>
      <c r="T55" s="34"/>
      <c r="U55" s="2"/>
      <c r="V55" s="33"/>
      <c r="W55" s="33"/>
      <c r="X55" s="33"/>
      <c r="Y55" s="34"/>
    </row>
    <row r="56" spans="1:25" x14ac:dyDescent="0.25">
      <c r="A56" t="str">
        <f t="shared" si="34"/>
        <v>Christian Brothers Acad</v>
      </c>
      <c r="B56" s="2">
        <f t="shared" si="28"/>
        <v>144</v>
      </c>
      <c r="C56" s="2">
        <f t="shared" si="29"/>
        <v>129</v>
      </c>
      <c r="D56" s="2">
        <f t="shared" si="30"/>
        <v>0</v>
      </c>
      <c r="E56" s="2">
        <f t="shared" si="31"/>
        <v>273</v>
      </c>
      <c r="F56" s="34" t="s">
        <v>224</v>
      </c>
      <c r="G56" s="2" t="str">
        <f t="shared" si="32"/>
        <v>Christian Brothers Acad</v>
      </c>
      <c r="H56">
        <v>144</v>
      </c>
      <c r="I56">
        <v>129</v>
      </c>
      <c r="K56" s="33">
        <f t="shared" si="33"/>
        <v>273</v>
      </c>
      <c r="R56">
        <v>28</v>
      </c>
      <c r="S56" s="34"/>
      <c r="T56" s="34"/>
      <c r="U56" s="2"/>
      <c r="V56" s="33"/>
      <c r="W56" s="33"/>
      <c r="X56" s="33"/>
      <c r="Y56" s="34"/>
    </row>
    <row r="57" spans="1:25" x14ac:dyDescent="0.25">
      <c r="A57" t="str">
        <f t="shared" si="34"/>
        <v>Christian Brothers Acad</v>
      </c>
      <c r="B57" s="2">
        <f t="shared" si="28"/>
        <v>0</v>
      </c>
      <c r="C57" s="2">
        <f t="shared" si="29"/>
        <v>0</v>
      </c>
      <c r="D57" s="2">
        <f t="shared" si="30"/>
        <v>130</v>
      </c>
      <c r="E57" s="2">
        <f t="shared" si="31"/>
        <v>130</v>
      </c>
      <c r="F57" s="34" t="s">
        <v>225</v>
      </c>
      <c r="G57" s="2" t="str">
        <f t="shared" si="32"/>
        <v>Christian Brothers Acad</v>
      </c>
      <c r="J57">
        <v>130</v>
      </c>
      <c r="K57" s="33">
        <f t="shared" si="33"/>
        <v>130</v>
      </c>
      <c r="R57">
        <v>29</v>
      </c>
      <c r="S57" s="34"/>
      <c r="T57" s="34"/>
      <c r="U57" s="2"/>
      <c r="V57" s="33"/>
      <c r="W57" s="33"/>
      <c r="X57" s="33"/>
      <c r="Y57" s="34"/>
    </row>
    <row r="58" spans="1:25" x14ac:dyDescent="0.25">
      <c r="A58" t="str">
        <f t="shared" si="34"/>
        <v>Christian Brothers Acad</v>
      </c>
      <c r="B58" s="2">
        <f t="shared" si="28"/>
        <v>0</v>
      </c>
      <c r="C58" s="2">
        <f t="shared" si="29"/>
        <v>0</v>
      </c>
      <c r="D58" s="2">
        <f t="shared" si="30"/>
        <v>0</v>
      </c>
      <c r="E58" s="2">
        <f t="shared" si="31"/>
        <v>0</v>
      </c>
      <c r="F58" s="34" t="s">
        <v>226</v>
      </c>
      <c r="G58" s="2" t="str">
        <f t="shared" si="32"/>
        <v>Christian Brothers Acad</v>
      </c>
      <c r="K58" s="33">
        <f t="shared" si="33"/>
        <v>0</v>
      </c>
      <c r="R58">
        <v>30</v>
      </c>
      <c r="S58" s="34"/>
      <c r="T58" s="29"/>
      <c r="U58" s="2"/>
      <c r="V58" s="33"/>
      <c r="W58" s="33"/>
      <c r="X58" s="33"/>
      <c r="Y58" s="34"/>
    </row>
    <row r="59" spans="1:25" x14ac:dyDescent="0.25">
      <c r="A59" t="str">
        <f t="shared" si="34"/>
        <v>Christian Brothers Acad</v>
      </c>
      <c r="B59" s="2">
        <f t="shared" si="28"/>
        <v>0</v>
      </c>
      <c r="C59" s="2">
        <f t="shared" si="29"/>
        <v>0</v>
      </c>
      <c r="D59" s="2">
        <f t="shared" si="30"/>
        <v>0</v>
      </c>
      <c r="E59" s="2">
        <f t="shared" si="31"/>
        <v>0</v>
      </c>
      <c r="F59" s="34" t="s">
        <v>227</v>
      </c>
      <c r="G59" s="2" t="str">
        <f t="shared" si="32"/>
        <v>Christian Brothers Acad</v>
      </c>
      <c r="K59" s="33">
        <f t="shared" si="33"/>
        <v>0</v>
      </c>
      <c r="R59">
        <v>31</v>
      </c>
      <c r="S59" s="34"/>
      <c r="T59" s="29"/>
      <c r="U59" s="2"/>
      <c r="V59" s="33"/>
      <c r="W59" s="33"/>
      <c r="X59" s="33"/>
      <c r="Y59" s="34"/>
    </row>
    <row r="60" spans="1:25" x14ac:dyDescent="0.25">
      <c r="A60" s="33" t="str">
        <f t="shared" si="34"/>
        <v>Christian Brothers Acad</v>
      </c>
      <c r="B60" s="2">
        <f t="shared" si="28"/>
        <v>0</v>
      </c>
      <c r="C60" s="2">
        <f t="shared" si="29"/>
        <v>0</v>
      </c>
      <c r="D60" s="2">
        <f t="shared" si="30"/>
        <v>0</v>
      </c>
      <c r="E60" s="2">
        <f t="shared" si="31"/>
        <v>0</v>
      </c>
      <c r="G60" s="2" t="str">
        <f t="shared" si="32"/>
        <v>Christian Brothers Acad</v>
      </c>
      <c r="K60" s="33">
        <f t="shared" si="33"/>
        <v>0</v>
      </c>
      <c r="R60">
        <v>32</v>
      </c>
      <c r="S60" s="34"/>
      <c r="T60" s="29"/>
      <c r="U60" s="2"/>
      <c r="V60" s="33"/>
      <c r="W60" s="33"/>
      <c r="X60" s="33"/>
      <c r="Y60" s="34"/>
    </row>
    <row r="61" spans="1:25" x14ac:dyDescent="0.25">
      <c r="A61" t="str">
        <f t="shared" si="34"/>
        <v>Christian Brothers Acad</v>
      </c>
      <c r="B61" s="2">
        <f t="shared" si="28"/>
        <v>0</v>
      </c>
      <c r="C61" s="2">
        <f t="shared" si="29"/>
        <v>0</v>
      </c>
      <c r="D61" s="2">
        <f t="shared" si="30"/>
        <v>0</v>
      </c>
      <c r="E61" s="2">
        <f t="shared" si="31"/>
        <v>0</v>
      </c>
      <c r="F61" s="34"/>
      <c r="G61" s="2" t="str">
        <f t="shared" si="32"/>
        <v>Christian Brothers Acad</v>
      </c>
      <c r="K61" s="33">
        <f t="shared" si="33"/>
        <v>0</v>
      </c>
      <c r="R61">
        <v>33</v>
      </c>
      <c r="S61" s="34"/>
      <c r="T61" s="29"/>
      <c r="Y61" s="34"/>
    </row>
    <row r="62" spans="1:25" x14ac:dyDescent="0.25">
      <c r="F62" s="22" t="s">
        <v>2</v>
      </c>
      <c r="G62" s="2" t="str">
        <f>A52</f>
        <v>Christian Brothers Acad</v>
      </c>
      <c r="H62">
        <f>SUM(H52:H61)</f>
        <v>770</v>
      </c>
      <c r="I62" s="33">
        <f>SUM(I52:I61)</f>
        <v>766</v>
      </c>
      <c r="J62">
        <f>SUM(J52:J61)</f>
        <v>843</v>
      </c>
      <c r="K62" s="33">
        <f>SUM(K52:K61)</f>
        <v>2379</v>
      </c>
      <c r="R62">
        <v>34</v>
      </c>
      <c r="S62" s="32"/>
      <c r="T62" s="34"/>
      <c r="U62" s="2"/>
      <c r="V62" s="33"/>
      <c r="W62" s="33"/>
      <c r="X62" s="33"/>
      <c r="Y62" s="34"/>
    </row>
    <row r="63" spans="1:25" x14ac:dyDescent="0.25">
      <c r="K63" s="33"/>
      <c r="R63">
        <v>35</v>
      </c>
      <c r="S63" s="34"/>
      <c r="T63" s="34"/>
      <c r="U63" s="2"/>
      <c r="V63" s="33"/>
      <c r="W63" s="33"/>
      <c r="X63" s="33"/>
      <c r="Y63" s="34"/>
    </row>
    <row r="64" spans="1:25" x14ac:dyDescent="0.25">
      <c r="A64" s="17" t="s">
        <v>131</v>
      </c>
      <c r="B64" s="2">
        <f t="shared" ref="B64:B73" si="35">H64</f>
        <v>166</v>
      </c>
      <c r="C64" s="2">
        <f t="shared" ref="C64:C73" si="36">I64</f>
        <v>191</v>
      </c>
      <c r="D64" s="2">
        <f t="shared" ref="D64:D73" si="37">J64</f>
        <v>212</v>
      </c>
      <c r="E64" s="2">
        <f t="shared" ref="E64:E73" si="38">K64</f>
        <v>569</v>
      </c>
      <c r="F64" s="34" t="s">
        <v>315</v>
      </c>
      <c r="G64" s="2" t="str">
        <f t="shared" ref="G64:G73" si="39">A64</f>
        <v>Colts Neck</v>
      </c>
      <c r="H64">
        <v>166</v>
      </c>
      <c r="I64">
        <v>191</v>
      </c>
      <c r="J64">
        <v>212</v>
      </c>
      <c r="K64" s="34">
        <f t="shared" ref="K64:K73" si="40">SUM(H64:J64)</f>
        <v>569</v>
      </c>
      <c r="R64">
        <v>36</v>
      </c>
      <c r="S64" s="34"/>
      <c r="T64" s="34"/>
      <c r="U64" s="2"/>
      <c r="V64" s="33"/>
      <c r="W64" s="33"/>
      <c r="X64" s="33"/>
      <c r="Y64" s="34"/>
    </row>
    <row r="65" spans="1:25" x14ac:dyDescent="0.25">
      <c r="A65" t="str">
        <f t="shared" ref="A65:A73" si="41">$A64</f>
        <v>Colts Neck</v>
      </c>
      <c r="B65" s="2">
        <f t="shared" si="35"/>
        <v>145</v>
      </c>
      <c r="C65" s="2">
        <f t="shared" si="36"/>
        <v>126</v>
      </c>
      <c r="D65" s="2">
        <f t="shared" si="37"/>
        <v>131</v>
      </c>
      <c r="E65" s="2">
        <f t="shared" si="38"/>
        <v>402</v>
      </c>
      <c r="F65" s="34" t="s">
        <v>316</v>
      </c>
      <c r="G65" s="2" t="str">
        <f t="shared" si="39"/>
        <v>Colts Neck</v>
      </c>
      <c r="H65">
        <v>145</v>
      </c>
      <c r="I65">
        <v>126</v>
      </c>
      <c r="J65">
        <v>131</v>
      </c>
      <c r="K65" s="33">
        <f t="shared" si="40"/>
        <v>402</v>
      </c>
      <c r="R65">
        <v>37</v>
      </c>
      <c r="S65" s="34"/>
      <c r="T65" s="34"/>
      <c r="Y65" s="34"/>
    </row>
    <row r="66" spans="1:25" x14ac:dyDescent="0.25">
      <c r="A66" t="str">
        <f t="shared" si="41"/>
        <v>Colts Neck</v>
      </c>
      <c r="B66" s="2">
        <f t="shared" si="35"/>
        <v>167</v>
      </c>
      <c r="C66" s="2">
        <f t="shared" si="36"/>
        <v>157</v>
      </c>
      <c r="D66" s="2">
        <f t="shared" si="37"/>
        <v>177</v>
      </c>
      <c r="E66" s="2">
        <f t="shared" si="38"/>
        <v>501</v>
      </c>
      <c r="F66" s="34" t="s">
        <v>317</v>
      </c>
      <c r="G66" s="2" t="str">
        <f t="shared" si="39"/>
        <v>Colts Neck</v>
      </c>
      <c r="H66">
        <v>167</v>
      </c>
      <c r="I66">
        <v>157</v>
      </c>
      <c r="J66">
        <v>177</v>
      </c>
      <c r="K66" s="33">
        <f t="shared" si="40"/>
        <v>501</v>
      </c>
      <c r="R66">
        <v>38</v>
      </c>
      <c r="S66" s="34"/>
      <c r="T66" s="34"/>
      <c r="U66" s="2"/>
      <c r="V66" s="33"/>
      <c r="W66" s="33"/>
      <c r="X66" s="33"/>
      <c r="Y66" s="34"/>
    </row>
    <row r="67" spans="1:25" x14ac:dyDescent="0.25">
      <c r="A67" t="str">
        <f t="shared" si="41"/>
        <v>Colts Neck</v>
      </c>
      <c r="B67" s="2">
        <f t="shared" si="35"/>
        <v>189</v>
      </c>
      <c r="C67" s="2">
        <f t="shared" si="36"/>
        <v>173</v>
      </c>
      <c r="D67" s="2">
        <f t="shared" si="37"/>
        <v>171</v>
      </c>
      <c r="E67" s="2">
        <f t="shared" si="38"/>
        <v>533</v>
      </c>
      <c r="F67" s="34" t="s">
        <v>318</v>
      </c>
      <c r="G67" s="2" t="str">
        <f t="shared" si="39"/>
        <v>Colts Neck</v>
      </c>
      <c r="H67">
        <v>189</v>
      </c>
      <c r="I67">
        <v>173</v>
      </c>
      <c r="J67">
        <v>171</v>
      </c>
      <c r="K67" s="34">
        <f t="shared" si="40"/>
        <v>533</v>
      </c>
      <c r="R67">
        <v>39</v>
      </c>
      <c r="S67" s="34"/>
      <c r="T67" s="34"/>
      <c r="U67" s="2"/>
      <c r="V67" s="33"/>
      <c r="W67" s="33"/>
      <c r="X67" s="33"/>
      <c r="Y67" s="34"/>
    </row>
    <row r="68" spans="1:25" x14ac:dyDescent="0.25">
      <c r="A68" t="str">
        <f t="shared" si="41"/>
        <v>Colts Neck</v>
      </c>
      <c r="B68" s="2">
        <f t="shared" si="35"/>
        <v>158</v>
      </c>
      <c r="C68" s="2">
        <f t="shared" si="36"/>
        <v>177</v>
      </c>
      <c r="D68" s="2">
        <f t="shared" si="37"/>
        <v>144</v>
      </c>
      <c r="E68" s="2">
        <f t="shared" si="38"/>
        <v>479</v>
      </c>
      <c r="F68" s="34" t="s">
        <v>319</v>
      </c>
      <c r="G68" s="2" t="str">
        <f t="shared" si="39"/>
        <v>Colts Neck</v>
      </c>
      <c r="H68">
        <v>158</v>
      </c>
      <c r="I68">
        <v>177</v>
      </c>
      <c r="J68">
        <v>144</v>
      </c>
      <c r="K68" s="34">
        <f t="shared" si="40"/>
        <v>479</v>
      </c>
      <c r="R68">
        <v>40</v>
      </c>
      <c r="S68" s="34"/>
      <c r="T68" s="29"/>
      <c r="U68" s="2"/>
      <c r="V68" s="33"/>
      <c r="W68" s="33"/>
      <c r="X68" s="33"/>
      <c r="Y68" s="34"/>
    </row>
    <row r="69" spans="1:25" x14ac:dyDescent="0.25">
      <c r="A69" t="str">
        <f t="shared" si="41"/>
        <v>Colts Neck</v>
      </c>
      <c r="B69" s="2">
        <f t="shared" si="35"/>
        <v>0</v>
      </c>
      <c r="C69" s="2">
        <f t="shared" si="36"/>
        <v>0</v>
      </c>
      <c r="D69" s="2">
        <f t="shared" si="37"/>
        <v>0</v>
      </c>
      <c r="E69" s="2">
        <f t="shared" si="38"/>
        <v>0</v>
      </c>
      <c r="F69" s="34"/>
      <c r="G69" s="2" t="str">
        <f t="shared" si="39"/>
        <v>Colts Neck</v>
      </c>
      <c r="K69" s="34">
        <f t="shared" si="40"/>
        <v>0</v>
      </c>
      <c r="R69">
        <v>41</v>
      </c>
      <c r="S69" s="34"/>
      <c r="T69" s="34"/>
      <c r="Y69" s="34"/>
    </row>
    <row r="70" spans="1:25" x14ac:dyDescent="0.25">
      <c r="A70" t="str">
        <f t="shared" si="41"/>
        <v>Colts Neck</v>
      </c>
      <c r="B70" s="2">
        <f t="shared" si="35"/>
        <v>0</v>
      </c>
      <c r="C70" s="2">
        <f t="shared" si="36"/>
        <v>0</v>
      </c>
      <c r="D70" s="2">
        <f t="shared" si="37"/>
        <v>0</v>
      </c>
      <c r="E70" s="2">
        <f t="shared" si="38"/>
        <v>0</v>
      </c>
      <c r="F70" s="34"/>
      <c r="G70" s="2" t="str">
        <f t="shared" si="39"/>
        <v>Colts Neck</v>
      </c>
      <c r="K70" s="34">
        <f t="shared" si="40"/>
        <v>0</v>
      </c>
      <c r="R70">
        <v>42</v>
      </c>
      <c r="S70" s="34"/>
      <c r="T70" s="34"/>
      <c r="U70" s="2"/>
      <c r="V70" s="33"/>
      <c r="W70" s="33"/>
      <c r="X70" s="33"/>
      <c r="Y70" s="34"/>
    </row>
    <row r="71" spans="1:25" x14ac:dyDescent="0.25">
      <c r="A71" t="str">
        <f t="shared" si="41"/>
        <v>Colts Neck</v>
      </c>
      <c r="B71" s="2">
        <f t="shared" si="35"/>
        <v>0</v>
      </c>
      <c r="C71" s="2">
        <f t="shared" si="36"/>
        <v>0</v>
      </c>
      <c r="D71" s="2">
        <f t="shared" si="37"/>
        <v>0</v>
      </c>
      <c r="E71" s="2">
        <f t="shared" si="38"/>
        <v>0</v>
      </c>
      <c r="G71" s="2" t="str">
        <f t="shared" si="39"/>
        <v>Colts Neck</v>
      </c>
      <c r="K71" s="33">
        <f t="shared" si="40"/>
        <v>0</v>
      </c>
      <c r="R71">
        <v>43</v>
      </c>
      <c r="S71" s="34"/>
      <c r="T71" s="34"/>
      <c r="Y71" s="34"/>
    </row>
    <row r="72" spans="1:25" x14ac:dyDescent="0.25">
      <c r="A72" t="str">
        <f t="shared" si="41"/>
        <v>Colts Neck</v>
      </c>
      <c r="B72" s="2">
        <f t="shared" si="35"/>
        <v>0</v>
      </c>
      <c r="C72" s="2">
        <f t="shared" si="36"/>
        <v>0</v>
      </c>
      <c r="D72" s="2">
        <f t="shared" si="37"/>
        <v>0</v>
      </c>
      <c r="E72" s="2">
        <f t="shared" si="38"/>
        <v>0</v>
      </c>
      <c r="F72" s="34"/>
      <c r="G72" s="2" t="str">
        <f t="shared" si="39"/>
        <v>Colts Neck</v>
      </c>
      <c r="K72" s="33">
        <f t="shared" si="40"/>
        <v>0</v>
      </c>
      <c r="R72">
        <v>44</v>
      </c>
      <c r="S72" s="34"/>
      <c r="T72" s="34"/>
      <c r="U72" s="2"/>
      <c r="V72" s="33"/>
      <c r="W72" s="33"/>
      <c r="X72" s="33"/>
      <c r="Y72" s="34"/>
    </row>
    <row r="73" spans="1:25" x14ac:dyDescent="0.25">
      <c r="A73" s="33" t="str">
        <f t="shared" si="41"/>
        <v>Colts Neck</v>
      </c>
      <c r="B73" s="2">
        <f t="shared" si="35"/>
        <v>0</v>
      </c>
      <c r="C73" s="2">
        <f t="shared" si="36"/>
        <v>0</v>
      </c>
      <c r="D73" s="2">
        <f t="shared" si="37"/>
        <v>0</v>
      </c>
      <c r="E73" s="2">
        <f t="shared" si="38"/>
        <v>0</v>
      </c>
      <c r="G73" s="2" t="str">
        <f t="shared" si="39"/>
        <v>Colts Neck</v>
      </c>
      <c r="K73" s="33">
        <f t="shared" si="40"/>
        <v>0</v>
      </c>
      <c r="R73">
        <v>45</v>
      </c>
      <c r="S73" s="34"/>
      <c r="T73" s="34"/>
      <c r="U73" s="2"/>
      <c r="V73" s="33"/>
      <c r="W73" s="33"/>
      <c r="X73" s="33"/>
      <c r="Y73" s="34"/>
    </row>
    <row r="74" spans="1:25" x14ac:dyDescent="0.25">
      <c r="F74" s="22" t="s">
        <v>2</v>
      </c>
      <c r="G74" s="2" t="str">
        <f>A64</f>
        <v>Colts Neck</v>
      </c>
      <c r="H74">
        <f>SUM(H64:H73)</f>
        <v>825</v>
      </c>
      <c r="I74">
        <f>SUM(I64:I73)</f>
        <v>824</v>
      </c>
      <c r="J74">
        <f>SUM(J64:J73)</f>
        <v>835</v>
      </c>
      <c r="K74" s="33">
        <f>SUM(K64:K73)</f>
        <v>2484</v>
      </c>
      <c r="R74">
        <v>46</v>
      </c>
      <c r="S74" s="34"/>
      <c r="T74" s="34"/>
      <c r="U74" s="2"/>
      <c r="V74" s="33"/>
      <c r="W74" s="33"/>
      <c r="X74" s="33"/>
      <c r="Y74" s="34"/>
    </row>
    <row r="75" spans="1:25" x14ac:dyDescent="0.25">
      <c r="K75" s="33"/>
      <c r="R75">
        <v>47</v>
      </c>
      <c r="S75" s="34"/>
      <c r="T75" s="34"/>
      <c r="U75" s="2"/>
      <c r="V75" s="33"/>
      <c r="W75" s="33"/>
      <c r="X75" s="33"/>
      <c r="Y75" s="34"/>
    </row>
    <row r="76" spans="1:25" x14ac:dyDescent="0.25">
      <c r="A76" s="18" t="s">
        <v>3</v>
      </c>
      <c r="B76" s="2">
        <f t="shared" ref="B76:B85" si="42">H76</f>
        <v>184</v>
      </c>
      <c r="C76" s="2">
        <f t="shared" ref="C76:C85" si="43">I76</f>
        <v>190</v>
      </c>
      <c r="D76" s="2">
        <f t="shared" ref="D76:D85" si="44">J76</f>
        <v>210</v>
      </c>
      <c r="E76" s="2">
        <f t="shared" ref="E76:E85" si="45">K76</f>
        <v>584</v>
      </c>
      <c r="F76" s="34" t="s">
        <v>160</v>
      </c>
      <c r="G76" s="2" t="str">
        <f t="shared" ref="G76:G85" si="46">A76</f>
        <v>Donovan Catholic</v>
      </c>
      <c r="H76">
        <v>184</v>
      </c>
      <c r="I76">
        <v>190</v>
      </c>
      <c r="J76">
        <v>210</v>
      </c>
      <c r="K76" s="34">
        <f t="shared" ref="K76:K85" si="47">SUM(H76:J76)</f>
        <v>584</v>
      </c>
      <c r="R76">
        <v>48</v>
      </c>
      <c r="S76" s="34"/>
      <c r="T76" s="34"/>
      <c r="U76" s="2"/>
      <c r="V76" s="33"/>
      <c r="W76" s="33"/>
      <c r="X76" s="33"/>
      <c r="Y76" s="34"/>
    </row>
    <row r="77" spans="1:25" x14ac:dyDescent="0.25">
      <c r="A77" s="33" t="str">
        <f t="shared" ref="A77:A85" si="48">$A76</f>
        <v>Donovan Catholic</v>
      </c>
      <c r="B77" s="2">
        <f t="shared" si="42"/>
        <v>159</v>
      </c>
      <c r="C77" s="2">
        <f t="shared" si="43"/>
        <v>180</v>
      </c>
      <c r="D77" s="2">
        <f t="shared" si="44"/>
        <v>203</v>
      </c>
      <c r="E77" s="2">
        <f t="shared" si="45"/>
        <v>542</v>
      </c>
      <c r="F77" s="21" t="s">
        <v>161</v>
      </c>
      <c r="G77" s="2" t="str">
        <f t="shared" si="46"/>
        <v>Donovan Catholic</v>
      </c>
      <c r="H77">
        <v>159</v>
      </c>
      <c r="I77">
        <v>180</v>
      </c>
      <c r="J77">
        <v>203</v>
      </c>
      <c r="K77" s="34">
        <f t="shared" si="47"/>
        <v>542</v>
      </c>
      <c r="R77">
        <v>49</v>
      </c>
      <c r="S77" s="34"/>
      <c r="T77" s="29"/>
      <c r="U77" s="2"/>
      <c r="V77" s="33"/>
      <c r="W77" s="33"/>
      <c r="X77" s="33"/>
      <c r="Y77" s="34"/>
    </row>
    <row r="78" spans="1:25" x14ac:dyDescent="0.25">
      <c r="A78" t="str">
        <f t="shared" si="48"/>
        <v>Donovan Catholic</v>
      </c>
      <c r="B78" s="2">
        <f t="shared" si="42"/>
        <v>172</v>
      </c>
      <c r="C78" s="2">
        <f t="shared" si="43"/>
        <v>211</v>
      </c>
      <c r="D78" s="2">
        <f t="shared" si="44"/>
        <v>163</v>
      </c>
      <c r="E78" s="2">
        <f t="shared" si="45"/>
        <v>546</v>
      </c>
      <c r="F78" s="34" t="s">
        <v>162</v>
      </c>
      <c r="G78" s="2" t="str">
        <f t="shared" si="46"/>
        <v>Donovan Catholic</v>
      </c>
      <c r="H78">
        <v>172</v>
      </c>
      <c r="I78">
        <v>211</v>
      </c>
      <c r="J78">
        <v>163</v>
      </c>
      <c r="K78" s="34">
        <f t="shared" si="47"/>
        <v>546</v>
      </c>
      <c r="R78">
        <v>50</v>
      </c>
      <c r="S78" s="34"/>
      <c r="T78" s="34"/>
      <c r="U78" s="2"/>
      <c r="V78" s="33"/>
      <c r="W78" s="33"/>
      <c r="X78" s="33"/>
      <c r="Y78" s="34"/>
    </row>
    <row r="79" spans="1:25" x14ac:dyDescent="0.25">
      <c r="A79" s="33" t="str">
        <f t="shared" si="48"/>
        <v>Donovan Catholic</v>
      </c>
      <c r="B79" s="2">
        <f t="shared" si="42"/>
        <v>122</v>
      </c>
      <c r="C79" s="2">
        <f t="shared" si="43"/>
        <v>154</v>
      </c>
      <c r="D79" s="2">
        <f t="shared" si="44"/>
        <v>108</v>
      </c>
      <c r="E79" s="2">
        <f t="shared" si="45"/>
        <v>384</v>
      </c>
      <c r="F79" s="34" t="s">
        <v>163</v>
      </c>
      <c r="G79" s="2" t="str">
        <f t="shared" si="46"/>
        <v>Donovan Catholic</v>
      </c>
      <c r="H79">
        <v>122</v>
      </c>
      <c r="I79">
        <v>154</v>
      </c>
      <c r="J79">
        <v>108</v>
      </c>
      <c r="K79" s="34">
        <f t="shared" si="47"/>
        <v>384</v>
      </c>
      <c r="R79">
        <v>51</v>
      </c>
      <c r="S79" s="34"/>
      <c r="T79" s="29"/>
      <c r="U79" s="2"/>
      <c r="V79" s="33"/>
      <c r="W79" s="33"/>
      <c r="X79" s="33"/>
      <c r="Y79" s="34"/>
    </row>
    <row r="80" spans="1:25" x14ac:dyDescent="0.25">
      <c r="A80" s="33" t="str">
        <f t="shared" si="48"/>
        <v>Donovan Catholic</v>
      </c>
      <c r="B80" s="2">
        <f t="shared" si="42"/>
        <v>0</v>
      </c>
      <c r="C80" s="2">
        <f t="shared" si="43"/>
        <v>0</v>
      </c>
      <c r="D80" s="2">
        <f t="shared" si="44"/>
        <v>0</v>
      </c>
      <c r="E80" s="2">
        <f t="shared" si="45"/>
        <v>0</v>
      </c>
      <c r="F80" s="34" t="s">
        <v>164</v>
      </c>
      <c r="G80" s="2" t="str">
        <f t="shared" si="46"/>
        <v>Donovan Catholic</v>
      </c>
      <c r="K80" s="34">
        <f t="shared" si="47"/>
        <v>0</v>
      </c>
      <c r="R80">
        <v>52</v>
      </c>
      <c r="S80" s="34"/>
      <c r="T80" s="29"/>
      <c r="U80" s="2"/>
      <c r="V80" s="33"/>
      <c r="W80" s="33"/>
      <c r="X80" s="33"/>
      <c r="Y80" s="34"/>
    </row>
    <row r="81" spans="1:25" x14ac:dyDescent="0.25">
      <c r="A81" t="str">
        <f t="shared" si="48"/>
        <v>Donovan Catholic</v>
      </c>
      <c r="B81" s="2">
        <f t="shared" si="42"/>
        <v>156</v>
      </c>
      <c r="C81" s="2">
        <f t="shared" si="43"/>
        <v>0</v>
      </c>
      <c r="D81" s="2">
        <f t="shared" si="44"/>
        <v>0</v>
      </c>
      <c r="E81" s="2">
        <f t="shared" si="45"/>
        <v>156</v>
      </c>
      <c r="F81" s="34" t="s">
        <v>165</v>
      </c>
      <c r="G81" s="2" t="str">
        <f t="shared" si="46"/>
        <v>Donovan Catholic</v>
      </c>
      <c r="H81">
        <v>156</v>
      </c>
      <c r="K81" s="33">
        <f t="shared" si="47"/>
        <v>156</v>
      </c>
      <c r="R81">
        <v>53</v>
      </c>
      <c r="S81" s="34"/>
      <c r="T81" s="34"/>
      <c r="U81" s="2"/>
      <c r="V81" s="33"/>
      <c r="W81" s="33"/>
      <c r="X81" s="33"/>
      <c r="Y81" s="34"/>
    </row>
    <row r="82" spans="1:25" x14ac:dyDescent="0.25">
      <c r="A82" t="str">
        <f t="shared" si="48"/>
        <v>Donovan Catholic</v>
      </c>
      <c r="B82" s="2">
        <f t="shared" si="42"/>
        <v>0</v>
      </c>
      <c r="C82" s="2">
        <f t="shared" si="43"/>
        <v>0</v>
      </c>
      <c r="D82" s="2">
        <f t="shared" si="44"/>
        <v>75</v>
      </c>
      <c r="E82" s="2">
        <f t="shared" si="45"/>
        <v>75</v>
      </c>
      <c r="F82" s="34" t="s">
        <v>166</v>
      </c>
      <c r="G82" s="2" t="str">
        <f t="shared" si="46"/>
        <v>Donovan Catholic</v>
      </c>
      <c r="I82" s="33"/>
      <c r="J82">
        <v>75</v>
      </c>
      <c r="K82" s="33">
        <f t="shared" si="47"/>
        <v>75</v>
      </c>
      <c r="R82">
        <v>54</v>
      </c>
      <c r="S82" s="34"/>
      <c r="T82" s="34"/>
      <c r="U82" s="2"/>
      <c r="V82" s="33"/>
      <c r="W82" s="33"/>
      <c r="X82" s="33"/>
      <c r="Y82" s="34"/>
    </row>
    <row r="83" spans="1:25" x14ac:dyDescent="0.25">
      <c r="A83" t="str">
        <f t="shared" si="48"/>
        <v>Donovan Catholic</v>
      </c>
      <c r="B83" s="2">
        <f t="shared" si="42"/>
        <v>0</v>
      </c>
      <c r="C83" s="2">
        <f t="shared" si="43"/>
        <v>164</v>
      </c>
      <c r="D83" s="2">
        <f t="shared" si="44"/>
        <v>0</v>
      </c>
      <c r="E83" s="2">
        <f t="shared" si="45"/>
        <v>164</v>
      </c>
      <c r="F83" s="34" t="s">
        <v>167</v>
      </c>
      <c r="G83" s="2" t="str">
        <f t="shared" si="46"/>
        <v>Donovan Catholic</v>
      </c>
      <c r="I83">
        <v>164</v>
      </c>
      <c r="K83" s="33">
        <f t="shared" si="47"/>
        <v>164</v>
      </c>
      <c r="R83">
        <v>55</v>
      </c>
      <c r="S83" s="34"/>
      <c r="T83" s="34"/>
      <c r="U83" s="2"/>
      <c r="V83" s="33"/>
      <c r="W83" s="33"/>
      <c r="X83" s="33"/>
      <c r="Y83" s="34"/>
    </row>
    <row r="84" spans="1:25" x14ac:dyDescent="0.25">
      <c r="A84" t="str">
        <f t="shared" si="48"/>
        <v>Donovan Catholic</v>
      </c>
      <c r="B84" s="2">
        <f t="shared" si="42"/>
        <v>0</v>
      </c>
      <c r="C84" s="2">
        <f t="shared" si="43"/>
        <v>0</v>
      </c>
      <c r="D84" s="2">
        <f t="shared" si="44"/>
        <v>0</v>
      </c>
      <c r="E84" s="2">
        <f t="shared" si="45"/>
        <v>0</v>
      </c>
      <c r="G84" s="2" t="str">
        <f t="shared" si="46"/>
        <v>Donovan Catholic</v>
      </c>
      <c r="K84" s="33">
        <f t="shared" si="47"/>
        <v>0</v>
      </c>
      <c r="R84">
        <v>56</v>
      </c>
      <c r="S84" s="34"/>
      <c r="T84" s="34"/>
      <c r="U84" s="2"/>
      <c r="V84" s="33"/>
      <c r="W84" s="33"/>
      <c r="X84" s="33"/>
      <c r="Y84" s="34"/>
    </row>
    <row r="85" spans="1:25" x14ac:dyDescent="0.25">
      <c r="A85" t="str">
        <f t="shared" si="48"/>
        <v>Donovan Catholic</v>
      </c>
      <c r="B85" s="2">
        <f t="shared" si="42"/>
        <v>0</v>
      </c>
      <c r="C85" s="2">
        <f t="shared" si="43"/>
        <v>0</v>
      </c>
      <c r="D85" s="2">
        <f t="shared" si="44"/>
        <v>0</v>
      </c>
      <c r="E85" s="2">
        <f t="shared" si="45"/>
        <v>0</v>
      </c>
      <c r="G85" s="2" t="str">
        <f t="shared" si="46"/>
        <v>Donovan Catholic</v>
      </c>
      <c r="K85" s="33">
        <f t="shared" si="47"/>
        <v>0</v>
      </c>
      <c r="R85">
        <v>57</v>
      </c>
      <c r="S85" s="34"/>
      <c r="T85" s="34"/>
      <c r="U85" s="2"/>
      <c r="V85" s="33"/>
      <c r="W85" s="33"/>
      <c r="X85" s="33"/>
      <c r="Y85" s="34"/>
    </row>
    <row r="86" spans="1:25" x14ac:dyDescent="0.25">
      <c r="F86" s="22" t="s">
        <v>2</v>
      </c>
      <c r="G86" s="2" t="str">
        <f>A76</f>
        <v>Donovan Catholic</v>
      </c>
      <c r="H86">
        <f>SUM(H76:H85)</f>
        <v>793</v>
      </c>
      <c r="I86">
        <f>SUM(I76:I85)</f>
        <v>899</v>
      </c>
      <c r="J86">
        <f>SUM(J76:J85)</f>
        <v>759</v>
      </c>
      <c r="K86" s="33">
        <f>SUM(K76:K85)</f>
        <v>2451</v>
      </c>
      <c r="R86">
        <v>58</v>
      </c>
      <c r="S86" s="34"/>
      <c r="T86" s="34"/>
      <c r="U86" s="2"/>
      <c r="V86" s="33"/>
      <c r="W86" s="33"/>
      <c r="X86" s="33"/>
      <c r="Y86" s="34"/>
    </row>
    <row r="87" spans="1:25" x14ac:dyDescent="0.25">
      <c r="F87" s="34"/>
      <c r="K87" s="33"/>
      <c r="R87">
        <v>59</v>
      </c>
      <c r="S87" s="34"/>
      <c r="T87" s="34"/>
      <c r="U87" s="2"/>
      <c r="V87" s="33"/>
      <c r="W87" s="33"/>
      <c r="X87" s="33"/>
      <c r="Y87" s="34"/>
    </row>
    <row r="88" spans="1:25" x14ac:dyDescent="0.25">
      <c r="A88" s="19" t="s">
        <v>130</v>
      </c>
      <c r="B88" s="2">
        <f t="shared" ref="B88:B97" si="49">H88</f>
        <v>186</v>
      </c>
      <c r="C88" s="2">
        <f t="shared" ref="C88:C97" si="50">I88</f>
        <v>158</v>
      </c>
      <c r="D88" s="2">
        <f t="shared" ref="D88:D97" si="51">J88</f>
        <v>189</v>
      </c>
      <c r="E88" s="2">
        <f t="shared" ref="E88:E97" si="52">K88</f>
        <v>533</v>
      </c>
      <c r="F88" s="21" t="s">
        <v>292</v>
      </c>
      <c r="G88" s="2" t="str">
        <f t="shared" ref="G88:G97" si="53">A88</f>
        <v>Eastern</v>
      </c>
      <c r="H88">
        <v>186</v>
      </c>
      <c r="I88">
        <v>158</v>
      </c>
      <c r="J88">
        <v>189</v>
      </c>
      <c r="K88" s="34">
        <f t="shared" ref="K88:K97" si="54">SUM(H88:J88)</f>
        <v>533</v>
      </c>
      <c r="R88">
        <v>60</v>
      </c>
      <c r="S88" s="34"/>
      <c r="T88" s="34"/>
      <c r="U88" s="2"/>
      <c r="V88" s="33"/>
      <c r="W88" s="33"/>
      <c r="X88" s="33"/>
      <c r="Y88" s="34"/>
    </row>
    <row r="89" spans="1:25" x14ac:dyDescent="0.25">
      <c r="A89" t="str">
        <f t="shared" ref="A89:A97" si="55">$A88</f>
        <v>Eastern</v>
      </c>
      <c r="B89" s="2">
        <f t="shared" si="49"/>
        <v>154</v>
      </c>
      <c r="C89" s="2">
        <f t="shared" si="50"/>
        <v>193</v>
      </c>
      <c r="D89" s="2">
        <f t="shared" si="51"/>
        <v>198</v>
      </c>
      <c r="E89" s="2">
        <f t="shared" si="52"/>
        <v>545</v>
      </c>
      <c r="F89" s="34" t="s">
        <v>293</v>
      </c>
      <c r="G89" s="2" t="str">
        <f t="shared" si="53"/>
        <v>Eastern</v>
      </c>
      <c r="H89">
        <v>154</v>
      </c>
      <c r="I89">
        <v>193</v>
      </c>
      <c r="J89">
        <v>198</v>
      </c>
      <c r="K89" s="33">
        <f t="shared" si="54"/>
        <v>545</v>
      </c>
      <c r="R89">
        <v>61</v>
      </c>
      <c r="S89" s="34"/>
      <c r="T89" s="34"/>
      <c r="U89" s="2"/>
      <c r="V89" s="33"/>
      <c r="W89" s="33"/>
      <c r="X89" s="33"/>
      <c r="Y89" s="34"/>
    </row>
    <row r="90" spans="1:25" x14ac:dyDescent="0.25">
      <c r="A90" t="str">
        <f t="shared" si="55"/>
        <v>Eastern</v>
      </c>
      <c r="B90" s="2">
        <f t="shared" si="49"/>
        <v>157</v>
      </c>
      <c r="C90" s="2">
        <f t="shared" si="50"/>
        <v>136</v>
      </c>
      <c r="D90" s="2">
        <f t="shared" si="51"/>
        <v>164</v>
      </c>
      <c r="E90" s="2">
        <f t="shared" si="52"/>
        <v>457</v>
      </c>
      <c r="F90" s="34" t="s">
        <v>173</v>
      </c>
      <c r="G90" s="2" t="str">
        <f t="shared" si="53"/>
        <v>Eastern</v>
      </c>
      <c r="H90">
        <v>157</v>
      </c>
      <c r="I90">
        <v>136</v>
      </c>
      <c r="J90">
        <v>164</v>
      </c>
      <c r="K90" s="34">
        <f t="shared" si="54"/>
        <v>457</v>
      </c>
      <c r="R90">
        <v>62</v>
      </c>
      <c r="S90" s="34"/>
      <c r="T90" s="34"/>
      <c r="U90" s="2"/>
      <c r="V90" s="33"/>
      <c r="W90" s="33"/>
      <c r="X90" s="33"/>
      <c r="Y90" s="34"/>
    </row>
    <row r="91" spans="1:25" x14ac:dyDescent="0.25">
      <c r="A91" s="33" t="str">
        <f t="shared" si="55"/>
        <v>Eastern</v>
      </c>
      <c r="B91" s="2">
        <f t="shared" si="49"/>
        <v>169</v>
      </c>
      <c r="C91" s="2">
        <f t="shared" si="50"/>
        <v>205</v>
      </c>
      <c r="D91" s="2">
        <f t="shared" si="51"/>
        <v>226</v>
      </c>
      <c r="E91" s="2">
        <f t="shared" si="52"/>
        <v>600</v>
      </c>
      <c r="F91" s="34" t="s">
        <v>129</v>
      </c>
      <c r="G91" s="2" t="str">
        <f t="shared" si="53"/>
        <v>Eastern</v>
      </c>
      <c r="H91">
        <v>169</v>
      </c>
      <c r="I91">
        <v>205</v>
      </c>
      <c r="J91">
        <v>226</v>
      </c>
      <c r="K91" s="34">
        <f t="shared" si="54"/>
        <v>600</v>
      </c>
      <c r="R91">
        <v>63</v>
      </c>
      <c r="S91" s="34"/>
      <c r="T91" s="34"/>
      <c r="U91" s="2"/>
      <c r="V91" s="33"/>
      <c r="W91" s="33"/>
      <c r="X91" s="33"/>
      <c r="Y91" s="34"/>
    </row>
    <row r="92" spans="1:25" x14ac:dyDescent="0.25">
      <c r="A92" t="str">
        <f t="shared" si="55"/>
        <v>Eastern</v>
      </c>
      <c r="B92" s="2">
        <f t="shared" si="49"/>
        <v>139</v>
      </c>
      <c r="C92" s="2">
        <f t="shared" si="50"/>
        <v>150</v>
      </c>
      <c r="D92" s="2">
        <f t="shared" si="51"/>
        <v>182</v>
      </c>
      <c r="E92" s="2">
        <f t="shared" si="52"/>
        <v>471</v>
      </c>
      <c r="F92" s="34" t="s">
        <v>353</v>
      </c>
      <c r="G92" s="2" t="str">
        <f t="shared" si="53"/>
        <v>Eastern</v>
      </c>
      <c r="H92">
        <v>139</v>
      </c>
      <c r="I92">
        <v>150</v>
      </c>
      <c r="J92">
        <v>182</v>
      </c>
      <c r="K92" s="34">
        <f t="shared" si="54"/>
        <v>471</v>
      </c>
      <c r="R92">
        <v>64</v>
      </c>
      <c r="S92" s="34"/>
      <c r="T92" s="34"/>
      <c r="U92" s="2"/>
      <c r="V92" s="33"/>
      <c r="W92" s="33"/>
      <c r="X92" s="33"/>
      <c r="Y92" s="34"/>
    </row>
    <row r="93" spans="1:25" x14ac:dyDescent="0.25">
      <c r="A93" s="33" t="str">
        <f t="shared" si="55"/>
        <v>Eastern</v>
      </c>
      <c r="B93" s="2">
        <f t="shared" si="49"/>
        <v>0</v>
      </c>
      <c r="C93" s="2">
        <f t="shared" si="50"/>
        <v>0</v>
      </c>
      <c r="D93" s="2">
        <f t="shared" si="51"/>
        <v>0</v>
      </c>
      <c r="E93" s="2">
        <f t="shared" si="52"/>
        <v>0</v>
      </c>
      <c r="F93" s="34"/>
      <c r="G93" s="2" t="str">
        <f t="shared" si="53"/>
        <v>Eastern</v>
      </c>
      <c r="K93" s="34">
        <f t="shared" si="54"/>
        <v>0</v>
      </c>
      <c r="R93">
        <v>65</v>
      </c>
      <c r="S93" s="34"/>
      <c r="T93" s="34"/>
      <c r="U93" s="2"/>
      <c r="V93" s="33"/>
      <c r="W93" s="33"/>
      <c r="X93" s="33"/>
      <c r="Y93" s="34"/>
    </row>
    <row r="94" spans="1:25" x14ac:dyDescent="0.25">
      <c r="A94" s="33" t="str">
        <f t="shared" si="55"/>
        <v>Eastern</v>
      </c>
      <c r="B94" s="2">
        <f t="shared" si="49"/>
        <v>0</v>
      </c>
      <c r="C94" s="2">
        <f t="shared" si="50"/>
        <v>0</v>
      </c>
      <c r="D94" s="2">
        <f t="shared" si="51"/>
        <v>0</v>
      </c>
      <c r="E94" s="2">
        <f t="shared" si="52"/>
        <v>0</v>
      </c>
      <c r="F94" s="34"/>
      <c r="G94" s="2" t="str">
        <f t="shared" si="53"/>
        <v>Eastern</v>
      </c>
      <c r="K94" s="33">
        <f t="shared" si="54"/>
        <v>0</v>
      </c>
      <c r="R94">
        <v>66</v>
      </c>
      <c r="S94" s="34"/>
      <c r="T94" s="34"/>
      <c r="U94" s="2"/>
      <c r="V94" s="33"/>
      <c r="W94" s="33"/>
      <c r="X94" s="33"/>
      <c r="Y94" s="34"/>
    </row>
    <row r="95" spans="1:25" x14ac:dyDescent="0.25">
      <c r="A95" t="str">
        <f t="shared" si="55"/>
        <v>Eastern</v>
      </c>
      <c r="B95" s="2">
        <f t="shared" si="49"/>
        <v>0</v>
      </c>
      <c r="C95" s="2">
        <f t="shared" si="50"/>
        <v>0</v>
      </c>
      <c r="D95" s="2">
        <f t="shared" si="51"/>
        <v>0</v>
      </c>
      <c r="E95" s="2">
        <f t="shared" si="52"/>
        <v>0</v>
      </c>
      <c r="F95" s="34"/>
      <c r="G95" s="2" t="str">
        <f t="shared" si="53"/>
        <v>Eastern</v>
      </c>
      <c r="K95" s="33">
        <f t="shared" si="54"/>
        <v>0</v>
      </c>
      <c r="R95">
        <v>67</v>
      </c>
      <c r="S95" s="34"/>
      <c r="T95" s="34"/>
      <c r="U95" s="2"/>
      <c r="V95" s="33"/>
      <c r="W95" s="33"/>
      <c r="X95" s="33"/>
      <c r="Y95" s="34"/>
    </row>
    <row r="96" spans="1:25" x14ac:dyDescent="0.25">
      <c r="A96" t="str">
        <f t="shared" si="55"/>
        <v>Eastern</v>
      </c>
      <c r="B96" s="2">
        <f t="shared" si="49"/>
        <v>0</v>
      </c>
      <c r="C96" s="2">
        <f t="shared" si="50"/>
        <v>0</v>
      </c>
      <c r="D96" s="2">
        <f t="shared" si="51"/>
        <v>0</v>
      </c>
      <c r="E96" s="2">
        <f t="shared" si="52"/>
        <v>0</v>
      </c>
      <c r="F96" s="34"/>
      <c r="G96" s="2" t="str">
        <f t="shared" si="53"/>
        <v>Eastern</v>
      </c>
      <c r="K96" s="33">
        <f t="shared" si="54"/>
        <v>0</v>
      </c>
      <c r="R96">
        <v>68</v>
      </c>
      <c r="S96" s="34"/>
      <c r="T96" s="29"/>
      <c r="U96" s="2"/>
      <c r="V96" s="33"/>
      <c r="W96" s="33"/>
      <c r="X96" s="33"/>
      <c r="Y96" s="34"/>
    </row>
    <row r="97" spans="1:25" x14ac:dyDescent="0.25">
      <c r="A97" s="33" t="str">
        <f t="shared" si="55"/>
        <v>Eastern</v>
      </c>
      <c r="B97" s="2">
        <f t="shared" si="49"/>
        <v>0</v>
      </c>
      <c r="C97" s="2">
        <f t="shared" si="50"/>
        <v>0</v>
      </c>
      <c r="D97" s="2">
        <f t="shared" si="51"/>
        <v>0</v>
      </c>
      <c r="E97" s="2">
        <f t="shared" si="52"/>
        <v>0</v>
      </c>
      <c r="F97" s="34"/>
      <c r="G97" s="2" t="str">
        <f t="shared" si="53"/>
        <v>Eastern</v>
      </c>
      <c r="K97" s="33">
        <f t="shared" si="54"/>
        <v>0</v>
      </c>
      <c r="R97">
        <v>69</v>
      </c>
      <c r="S97" s="34"/>
      <c r="T97" s="34"/>
      <c r="U97" s="2"/>
      <c r="V97" s="33"/>
      <c r="W97" s="33"/>
      <c r="X97" s="33"/>
      <c r="Y97" s="34"/>
    </row>
    <row r="98" spans="1:25" x14ac:dyDescent="0.25">
      <c r="F98" s="22" t="s">
        <v>2</v>
      </c>
      <c r="G98" s="2" t="str">
        <f>A88</f>
        <v>Eastern</v>
      </c>
      <c r="H98">
        <f>SUM(H88:H97)</f>
        <v>805</v>
      </c>
      <c r="I98">
        <f>SUM(I88:I97)</f>
        <v>842</v>
      </c>
      <c r="J98">
        <f>SUM(J88:J97)</f>
        <v>959</v>
      </c>
      <c r="K98" s="33">
        <f>SUM(K88:K97)</f>
        <v>2606</v>
      </c>
      <c r="R98">
        <v>70</v>
      </c>
      <c r="S98" s="34"/>
      <c r="T98" s="34"/>
      <c r="U98" s="2"/>
      <c r="V98" s="33"/>
      <c r="W98" s="33"/>
      <c r="X98" s="33"/>
      <c r="Y98" s="34"/>
    </row>
    <row r="99" spans="1:25" x14ac:dyDescent="0.25">
      <c r="A99" s="33"/>
      <c r="F99" s="34"/>
      <c r="K99" s="33"/>
      <c r="R99">
        <v>71</v>
      </c>
      <c r="S99" s="34"/>
      <c r="T99" s="34"/>
      <c r="U99" s="2"/>
      <c r="V99" s="33"/>
      <c r="W99" s="33"/>
      <c r="X99" s="33"/>
      <c r="Y99" s="34"/>
    </row>
    <row r="100" spans="1:25" x14ac:dyDescent="0.25">
      <c r="A100" s="33" t="s">
        <v>176</v>
      </c>
      <c r="B100" s="2">
        <f t="shared" ref="B100:B109" si="56">H100</f>
        <v>235</v>
      </c>
      <c r="C100" s="2">
        <f t="shared" ref="C100:C109" si="57">I100</f>
        <v>199</v>
      </c>
      <c r="D100" s="2">
        <f t="shared" ref="D100:D109" si="58">J100</f>
        <v>197</v>
      </c>
      <c r="E100" s="2">
        <f t="shared" ref="E100:E109" si="59">K100</f>
        <v>631</v>
      </c>
      <c r="F100" s="34" t="s">
        <v>185</v>
      </c>
      <c r="G100" s="2" t="str">
        <f t="shared" ref="G100:G109" si="60">A100</f>
        <v>Jackson Liberty</v>
      </c>
      <c r="H100" s="33">
        <v>235</v>
      </c>
      <c r="I100" s="33">
        <v>199</v>
      </c>
      <c r="J100" s="33">
        <v>197</v>
      </c>
      <c r="K100" s="34">
        <f t="shared" ref="K100:K109" si="61">SUM(H100:J100)</f>
        <v>631</v>
      </c>
      <c r="R100">
        <v>72</v>
      </c>
      <c r="S100" s="34"/>
      <c r="T100" s="34"/>
      <c r="U100" s="2"/>
      <c r="V100" s="33"/>
      <c r="W100" s="33"/>
      <c r="X100" s="33"/>
      <c r="Y100" s="34"/>
    </row>
    <row r="101" spans="1:25" x14ac:dyDescent="0.25">
      <c r="A101" s="33" t="str">
        <f t="shared" ref="A101:A109" si="62">$A100</f>
        <v>Jackson Liberty</v>
      </c>
      <c r="B101" s="2">
        <f t="shared" si="56"/>
        <v>209</v>
      </c>
      <c r="C101" s="2">
        <f t="shared" si="57"/>
        <v>133</v>
      </c>
      <c r="D101" s="2">
        <f t="shared" si="58"/>
        <v>199</v>
      </c>
      <c r="E101" s="2">
        <f t="shared" si="59"/>
        <v>541</v>
      </c>
      <c r="F101" s="34" t="s">
        <v>186</v>
      </c>
      <c r="G101" s="2" t="str">
        <f t="shared" si="60"/>
        <v>Jackson Liberty</v>
      </c>
      <c r="H101" s="33">
        <v>209</v>
      </c>
      <c r="I101" s="33">
        <v>133</v>
      </c>
      <c r="J101" s="33">
        <v>199</v>
      </c>
      <c r="K101" s="33">
        <f t="shared" si="61"/>
        <v>541</v>
      </c>
      <c r="R101">
        <v>73</v>
      </c>
      <c r="S101" s="34"/>
      <c r="T101" s="34"/>
      <c r="U101" s="2"/>
      <c r="V101" s="33"/>
      <c r="W101" s="33"/>
      <c r="X101" s="33"/>
      <c r="Y101" s="34"/>
    </row>
    <row r="102" spans="1:25" x14ac:dyDescent="0.25">
      <c r="A102" s="33" t="str">
        <f t="shared" si="62"/>
        <v>Jackson Liberty</v>
      </c>
      <c r="B102" s="2">
        <f t="shared" si="56"/>
        <v>135</v>
      </c>
      <c r="C102" s="2">
        <f t="shared" si="57"/>
        <v>173</v>
      </c>
      <c r="D102" s="2">
        <f t="shared" si="58"/>
        <v>161</v>
      </c>
      <c r="E102" s="2">
        <f t="shared" si="59"/>
        <v>469</v>
      </c>
      <c r="F102" s="34" t="s">
        <v>345</v>
      </c>
      <c r="G102" s="2" t="str">
        <f t="shared" si="60"/>
        <v>Jackson Liberty</v>
      </c>
      <c r="H102" s="33">
        <v>135</v>
      </c>
      <c r="I102" s="33">
        <v>173</v>
      </c>
      <c r="J102" s="33">
        <v>161</v>
      </c>
      <c r="K102" s="34">
        <f t="shared" si="61"/>
        <v>469</v>
      </c>
      <c r="R102">
        <v>74</v>
      </c>
      <c r="S102" s="34"/>
      <c r="T102" s="34"/>
      <c r="U102" s="2"/>
      <c r="V102" s="33"/>
      <c r="W102" s="33"/>
      <c r="X102" s="33"/>
      <c r="Y102" s="34"/>
    </row>
    <row r="103" spans="1:25" x14ac:dyDescent="0.25">
      <c r="A103" s="33" t="str">
        <f t="shared" si="62"/>
        <v>Jackson Liberty</v>
      </c>
      <c r="B103" s="2">
        <f t="shared" si="56"/>
        <v>180</v>
      </c>
      <c r="C103" s="2">
        <f t="shared" si="57"/>
        <v>226</v>
      </c>
      <c r="D103" s="2">
        <f t="shared" si="58"/>
        <v>204</v>
      </c>
      <c r="E103" s="2">
        <f t="shared" si="59"/>
        <v>610</v>
      </c>
      <c r="F103" s="34" t="s">
        <v>228</v>
      </c>
      <c r="G103" s="2" t="str">
        <f t="shared" si="60"/>
        <v>Jackson Liberty</v>
      </c>
      <c r="H103" s="33">
        <v>180</v>
      </c>
      <c r="I103" s="33">
        <v>226</v>
      </c>
      <c r="J103" s="33">
        <v>204</v>
      </c>
      <c r="K103" s="34">
        <f t="shared" si="61"/>
        <v>610</v>
      </c>
      <c r="R103">
        <v>75</v>
      </c>
      <c r="S103" s="34"/>
      <c r="T103" s="34"/>
      <c r="U103" s="2"/>
      <c r="V103" s="33"/>
      <c r="W103" s="33"/>
      <c r="X103" s="33"/>
      <c r="Y103" s="34"/>
    </row>
    <row r="104" spans="1:25" x14ac:dyDescent="0.25">
      <c r="A104" s="33" t="str">
        <f t="shared" si="62"/>
        <v>Jackson Liberty</v>
      </c>
      <c r="B104" s="2">
        <f t="shared" si="56"/>
        <v>0</v>
      </c>
      <c r="C104" s="2">
        <f t="shared" si="57"/>
        <v>0</v>
      </c>
      <c r="D104" s="2">
        <f t="shared" si="58"/>
        <v>0</v>
      </c>
      <c r="E104" s="2">
        <f t="shared" si="59"/>
        <v>0</v>
      </c>
      <c r="F104" s="34" t="s">
        <v>187</v>
      </c>
      <c r="G104" s="2" t="str">
        <f t="shared" si="60"/>
        <v>Jackson Liberty</v>
      </c>
      <c r="H104" s="33"/>
      <c r="I104" s="33"/>
      <c r="J104" s="33"/>
      <c r="K104" s="34">
        <f t="shared" si="61"/>
        <v>0</v>
      </c>
      <c r="R104">
        <v>76</v>
      </c>
      <c r="S104" s="34"/>
      <c r="T104" s="29"/>
      <c r="U104" s="2"/>
      <c r="V104" s="33"/>
      <c r="W104" s="33"/>
      <c r="X104" s="33"/>
      <c r="Y104" s="34"/>
    </row>
    <row r="105" spans="1:25" x14ac:dyDescent="0.25">
      <c r="A105" s="33" t="str">
        <f t="shared" si="62"/>
        <v>Jackson Liberty</v>
      </c>
      <c r="B105" s="2">
        <f t="shared" si="56"/>
        <v>0</v>
      </c>
      <c r="C105" s="2">
        <f t="shared" si="57"/>
        <v>0</v>
      </c>
      <c r="D105" s="2">
        <f t="shared" si="58"/>
        <v>0</v>
      </c>
      <c r="E105" s="2">
        <f t="shared" si="59"/>
        <v>0</v>
      </c>
      <c r="F105" s="34" t="s">
        <v>188</v>
      </c>
      <c r="G105" s="2" t="str">
        <f t="shared" si="60"/>
        <v>Jackson Liberty</v>
      </c>
      <c r="H105" s="33"/>
      <c r="I105" s="33"/>
      <c r="J105" s="33"/>
      <c r="K105" s="34">
        <f t="shared" si="61"/>
        <v>0</v>
      </c>
      <c r="R105">
        <v>77</v>
      </c>
      <c r="S105" s="34"/>
      <c r="T105" s="29"/>
      <c r="U105" s="2"/>
      <c r="V105" s="33"/>
      <c r="W105" s="33"/>
      <c r="X105" s="33"/>
      <c r="Y105" s="34"/>
    </row>
    <row r="106" spans="1:25" x14ac:dyDescent="0.25">
      <c r="A106" s="33" t="str">
        <f t="shared" si="62"/>
        <v>Jackson Liberty</v>
      </c>
      <c r="B106" s="2">
        <f t="shared" si="56"/>
        <v>0</v>
      </c>
      <c r="C106" s="2">
        <f t="shared" si="57"/>
        <v>0</v>
      </c>
      <c r="D106" s="2">
        <f t="shared" si="58"/>
        <v>0</v>
      </c>
      <c r="E106" s="2">
        <f t="shared" si="59"/>
        <v>0</v>
      </c>
      <c r="F106" s="34" t="s">
        <v>189</v>
      </c>
      <c r="G106" s="2" t="str">
        <f t="shared" si="60"/>
        <v>Jackson Liberty</v>
      </c>
      <c r="H106" s="33"/>
      <c r="I106" s="33"/>
      <c r="J106" s="33"/>
      <c r="K106" s="34">
        <f t="shared" si="61"/>
        <v>0</v>
      </c>
      <c r="R106">
        <v>78</v>
      </c>
      <c r="S106" s="34"/>
      <c r="T106" s="34"/>
      <c r="U106" s="2"/>
      <c r="V106" s="33"/>
      <c r="W106" s="33"/>
      <c r="X106" s="33"/>
      <c r="Y106" s="34"/>
    </row>
    <row r="107" spans="1:25" x14ac:dyDescent="0.25">
      <c r="A107" s="33" t="str">
        <f t="shared" si="62"/>
        <v>Jackson Liberty</v>
      </c>
      <c r="B107" s="2">
        <f t="shared" si="56"/>
        <v>0</v>
      </c>
      <c r="C107" s="2">
        <f t="shared" si="57"/>
        <v>0</v>
      </c>
      <c r="D107" s="2">
        <f t="shared" si="58"/>
        <v>0</v>
      </c>
      <c r="E107" s="2">
        <f t="shared" si="59"/>
        <v>0</v>
      </c>
      <c r="F107" s="34" t="s">
        <v>229</v>
      </c>
      <c r="G107" s="2" t="str">
        <f t="shared" si="60"/>
        <v>Jackson Liberty</v>
      </c>
      <c r="H107" s="33"/>
      <c r="I107" s="33"/>
      <c r="J107" s="33"/>
      <c r="K107" s="33">
        <f t="shared" si="61"/>
        <v>0</v>
      </c>
      <c r="R107">
        <v>79</v>
      </c>
      <c r="S107" s="34"/>
      <c r="T107" s="34"/>
      <c r="U107" s="2"/>
      <c r="V107" s="33"/>
      <c r="W107" s="33"/>
      <c r="X107" s="33"/>
      <c r="Y107" s="34"/>
    </row>
    <row r="108" spans="1:25" x14ac:dyDescent="0.25">
      <c r="A108" s="33" t="str">
        <f t="shared" si="62"/>
        <v>Jackson Liberty</v>
      </c>
      <c r="B108" s="2">
        <f t="shared" si="56"/>
        <v>214</v>
      </c>
      <c r="C108" s="2">
        <f t="shared" si="57"/>
        <v>213</v>
      </c>
      <c r="D108" s="2">
        <f t="shared" si="58"/>
        <v>193</v>
      </c>
      <c r="E108" s="2">
        <f t="shared" si="59"/>
        <v>620</v>
      </c>
      <c r="F108" s="34" t="s">
        <v>346</v>
      </c>
      <c r="G108" s="2" t="str">
        <f t="shared" si="60"/>
        <v>Jackson Liberty</v>
      </c>
      <c r="H108" s="33">
        <v>214</v>
      </c>
      <c r="I108" s="33">
        <v>213</v>
      </c>
      <c r="J108" s="33">
        <v>193</v>
      </c>
      <c r="K108" s="33">
        <f t="shared" si="61"/>
        <v>620</v>
      </c>
      <c r="R108">
        <v>80</v>
      </c>
      <c r="S108" s="34"/>
      <c r="T108" s="34"/>
      <c r="U108" s="2"/>
      <c r="V108" s="33"/>
      <c r="W108" s="33"/>
      <c r="X108" s="33"/>
      <c r="Y108" s="34"/>
    </row>
    <row r="109" spans="1:25" x14ac:dyDescent="0.25">
      <c r="A109" s="33" t="str">
        <f t="shared" si="62"/>
        <v>Jackson Liberty</v>
      </c>
      <c r="B109" s="2">
        <f t="shared" si="56"/>
        <v>0</v>
      </c>
      <c r="C109" s="2">
        <f t="shared" si="57"/>
        <v>0</v>
      </c>
      <c r="D109" s="2">
        <f t="shared" si="58"/>
        <v>0</v>
      </c>
      <c r="E109" s="2">
        <f t="shared" si="59"/>
        <v>0</v>
      </c>
      <c r="F109" s="34"/>
      <c r="G109" s="2" t="str">
        <f t="shared" si="60"/>
        <v>Jackson Liberty</v>
      </c>
      <c r="H109" s="33"/>
      <c r="I109" s="33"/>
      <c r="J109" s="33"/>
      <c r="K109" s="33">
        <f t="shared" si="61"/>
        <v>0</v>
      </c>
      <c r="R109">
        <v>81</v>
      </c>
      <c r="S109" s="34"/>
      <c r="T109" s="34"/>
      <c r="U109" s="2"/>
      <c r="V109" s="33"/>
      <c r="W109" s="33"/>
      <c r="X109" s="33"/>
      <c r="Y109" s="34"/>
    </row>
    <row r="110" spans="1:25" x14ac:dyDescent="0.25">
      <c r="A110" s="33"/>
      <c r="F110" s="22" t="s">
        <v>2</v>
      </c>
      <c r="G110" s="2" t="str">
        <f>A100</f>
        <v>Jackson Liberty</v>
      </c>
      <c r="H110" s="33">
        <f>SUM(H100:H109)</f>
        <v>973</v>
      </c>
      <c r="I110" s="33">
        <f>SUM(I100:I109)</f>
        <v>944</v>
      </c>
      <c r="J110" s="33">
        <f>SUM(J100:J109)</f>
        <v>954</v>
      </c>
      <c r="K110" s="33">
        <f>SUM(K100:K109)</f>
        <v>2871</v>
      </c>
      <c r="R110">
        <v>82</v>
      </c>
      <c r="S110" s="34"/>
      <c r="T110" s="34"/>
      <c r="U110" s="2"/>
      <c r="V110" s="33"/>
      <c r="W110" s="33"/>
      <c r="X110" s="33"/>
      <c r="Y110" s="34"/>
    </row>
    <row r="111" spans="1:25" x14ac:dyDescent="0.25">
      <c r="A111" s="33"/>
      <c r="F111" s="34"/>
      <c r="K111" s="33"/>
      <c r="R111">
        <v>83</v>
      </c>
      <c r="S111" s="34"/>
      <c r="T111" s="34"/>
      <c r="U111" s="2"/>
      <c r="V111" s="33"/>
      <c r="W111" s="33"/>
      <c r="X111" s="33"/>
      <c r="Y111" s="34"/>
    </row>
    <row r="112" spans="1:25" x14ac:dyDescent="0.25">
      <c r="A112" s="33" t="s">
        <v>4</v>
      </c>
      <c r="B112" s="2">
        <f t="shared" ref="B112:B121" si="63">H112</f>
        <v>212</v>
      </c>
      <c r="C112" s="2">
        <f t="shared" ref="C112:C121" si="64">I112</f>
        <v>192</v>
      </c>
      <c r="D112" s="2">
        <f t="shared" ref="D112:D121" si="65">J112</f>
        <v>125</v>
      </c>
      <c r="E112" s="2">
        <f t="shared" ref="E112:E121" si="66">K112</f>
        <v>529</v>
      </c>
      <c r="F112" s="34" t="s">
        <v>344</v>
      </c>
      <c r="G112" s="2" t="str">
        <f t="shared" ref="G112:G121" si="67">A112</f>
        <v>Jackson Memorial</v>
      </c>
      <c r="H112">
        <v>212</v>
      </c>
      <c r="I112">
        <v>192</v>
      </c>
      <c r="J112">
        <v>125</v>
      </c>
      <c r="K112" s="34">
        <f t="shared" ref="K112:K121" si="68">SUM(H112:J112)</f>
        <v>529</v>
      </c>
      <c r="R112">
        <v>84</v>
      </c>
      <c r="S112" s="34"/>
      <c r="T112" s="29"/>
      <c r="U112" s="2"/>
      <c r="V112" s="33"/>
      <c r="W112" s="33"/>
      <c r="X112" s="33"/>
      <c r="Y112" s="34"/>
    </row>
    <row r="113" spans="1:25" x14ac:dyDescent="0.25">
      <c r="A113" t="str">
        <f t="shared" ref="A113:A121" si="69">$A112</f>
        <v>Jackson Memorial</v>
      </c>
      <c r="B113" s="2">
        <f t="shared" si="63"/>
        <v>0</v>
      </c>
      <c r="C113" s="2">
        <f t="shared" si="64"/>
        <v>0</v>
      </c>
      <c r="D113" s="2">
        <f t="shared" si="65"/>
        <v>0</v>
      </c>
      <c r="E113" s="2">
        <f t="shared" si="66"/>
        <v>0</v>
      </c>
      <c r="F113" s="34" t="s">
        <v>310</v>
      </c>
      <c r="G113" s="2" t="str">
        <f t="shared" si="67"/>
        <v>Jackson Memorial</v>
      </c>
      <c r="K113" s="33">
        <f t="shared" si="68"/>
        <v>0</v>
      </c>
      <c r="R113">
        <v>85</v>
      </c>
      <c r="S113" s="34"/>
      <c r="T113" s="34"/>
      <c r="U113" s="2"/>
      <c r="V113" s="33"/>
      <c r="W113" s="33"/>
      <c r="X113" s="33"/>
      <c r="Y113" s="34"/>
    </row>
    <row r="114" spans="1:25" x14ac:dyDescent="0.25">
      <c r="A114" s="33" t="str">
        <f t="shared" si="69"/>
        <v>Jackson Memorial</v>
      </c>
      <c r="B114" s="2">
        <f t="shared" si="63"/>
        <v>132</v>
      </c>
      <c r="C114" s="2">
        <f t="shared" si="64"/>
        <v>172</v>
      </c>
      <c r="D114" s="2">
        <f t="shared" si="65"/>
        <v>146</v>
      </c>
      <c r="E114" s="2">
        <f t="shared" si="66"/>
        <v>450</v>
      </c>
      <c r="F114" s="34" t="s">
        <v>311</v>
      </c>
      <c r="G114" s="2" t="str">
        <f t="shared" si="67"/>
        <v>Jackson Memorial</v>
      </c>
      <c r="H114">
        <v>132</v>
      </c>
      <c r="I114">
        <v>172</v>
      </c>
      <c r="J114">
        <v>146</v>
      </c>
      <c r="K114" s="34">
        <f t="shared" si="68"/>
        <v>450</v>
      </c>
      <c r="R114">
        <v>86</v>
      </c>
      <c r="S114" s="34"/>
      <c r="T114" s="34"/>
      <c r="U114" s="2"/>
      <c r="V114" s="33"/>
      <c r="W114" s="33"/>
      <c r="X114" s="33"/>
      <c r="Y114" s="34"/>
    </row>
    <row r="115" spans="1:25" x14ac:dyDescent="0.25">
      <c r="A115" t="str">
        <f t="shared" si="69"/>
        <v>Jackson Memorial</v>
      </c>
      <c r="B115" s="2">
        <f t="shared" si="63"/>
        <v>181</v>
      </c>
      <c r="C115" s="2">
        <f t="shared" si="64"/>
        <v>168</v>
      </c>
      <c r="D115" s="2">
        <f t="shared" si="65"/>
        <v>169</v>
      </c>
      <c r="E115" s="2">
        <f t="shared" si="66"/>
        <v>518</v>
      </c>
      <c r="F115" s="34" t="s">
        <v>312</v>
      </c>
      <c r="G115" s="2" t="str">
        <f t="shared" si="67"/>
        <v>Jackson Memorial</v>
      </c>
      <c r="H115">
        <v>181</v>
      </c>
      <c r="I115">
        <v>168</v>
      </c>
      <c r="J115">
        <v>169</v>
      </c>
      <c r="K115" s="34">
        <f t="shared" si="68"/>
        <v>518</v>
      </c>
      <c r="R115">
        <v>87</v>
      </c>
      <c r="S115" s="34"/>
      <c r="T115" s="34"/>
      <c r="U115" s="2"/>
      <c r="V115" s="33"/>
      <c r="W115" s="33"/>
      <c r="X115" s="33"/>
      <c r="Y115" s="34"/>
    </row>
    <row r="116" spans="1:25" x14ac:dyDescent="0.25">
      <c r="A116" t="str">
        <f t="shared" si="69"/>
        <v>Jackson Memorial</v>
      </c>
      <c r="B116" s="2">
        <f t="shared" si="63"/>
        <v>156</v>
      </c>
      <c r="C116" s="2">
        <f t="shared" si="64"/>
        <v>149</v>
      </c>
      <c r="D116" s="2">
        <f t="shared" si="65"/>
        <v>155</v>
      </c>
      <c r="E116" s="2">
        <f t="shared" si="66"/>
        <v>460</v>
      </c>
      <c r="F116" s="34" t="s">
        <v>313</v>
      </c>
      <c r="G116" s="2" t="str">
        <f t="shared" si="67"/>
        <v>Jackson Memorial</v>
      </c>
      <c r="H116">
        <v>156</v>
      </c>
      <c r="I116">
        <v>149</v>
      </c>
      <c r="J116">
        <v>155</v>
      </c>
      <c r="K116" s="34">
        <f t="shared" si="68"/>
        <v>460</v>
      </c>
      <c r="R116">
        <v>88</v>
      </c>
      <c r="S116" s="34"/>
      <c r="T116" s="34"/>
      <c r="U116" s="2"/>
      <c r="V116" s="33"/>
      <c r="W116" s="33"/>
      <c r="X116" s="33"/>
      <c r="Y116" s="34"/>
    </row>
    <row r="117" spans="1:25" x14ac:dyDescent="0.25">
      <c r="A117" t="str">
        <f t="shared" si="69"/>
        <v>Jackson Memorial</v>
      </c>
      <c r="B117" s="2">
        <f t="shared" si="63"/>
        <v>0</v>
      </c>
      <c r="C117" s="2">
        <f t="shared" si="64"/>
        <v>0</v>
      </c>
      <c r="D117" s="2">
        <f t="shared" si="65"/>
        <v>0</v>
      </c>
      <c r="E117" s="2">
        <f t="shared" si="66"/>
        <v>0</v>
      </c>
      <c r="F117" s="34" t="s">
        <v>314</v>
      </c>
      <c r="G117" s="2" t="str">
        <f t="shared" si="67"/>
        <v>Jackson Memorial</v>
      </c>
      <c r="K117" s="34">
        <f t="shared" si="68"/>
        <v>0</v>
      </c>
      <c r="R117">
        <v>89</v>
      </c>
      <c r="S117" s="34"/>
      <c r="T117" s="34"/>
      <c r="U117" s="2"/>
      <c r="V117" s="33"/>
      <c r="W117" s="33"/>
      <c r="X117" s="33"/>
      <c r="Y117" s="34"/>
    </row>
    <row r="118" spans="1:25" x14ac:dyDescent="0.25">
      <c r="A118" t="str">
        <f t="shared" si="69"/>
        <v>Jackson Memorial</v>
      </c>
      <c r="B118" s="2">
        <f t="shared" si="63"/>
        <v>0</v>
      </c>
      <c r="C118" s="2">
        <f t="shared" si="64"/>
        <v>0</v>
      </c>
      <c r="D118" s="2">
        <f t="shared" si="65"/>
        <v>0</v>
      </c>
      <c r="E118" s="2">
        <f t="shared" si="66"/>
        <v>0</v>
      </c>
      <c r="F118" s="34"/>
      <c r="G118" s="2" t="str">
        <f t="shared" si="67"/>
        <v>Jackson Memorial</v>
      </c>
      <c r="I118" s="40"/>
      <c r="K118" s="34">
        <f t="shared" si="68"/>
        <v>0</v>
      </c>
      <c r="R118">
        <v>90</v>
      </c>
      <c r="S118" s="34"/>
      <c r="T118" s="34"/>
      <c r="U118" s="2"/>
      <c r="V118" s="33"/>
      <c r="W118" s="33"/>
      <c r="X118" s="33"/>
      <c r="Y118" s="34"/>
    </row>
    <row r="119" spans="1:25" x14ac:dyDescent="0.25">
      <c r="A119" t="str">
        <f t="shared" si="69"/>
        <v>Jackson Memorial</v>
      </c>
      <c r="B119" s="2">
        <f t="shared" si="63"/>
        <v>0</v>
      </c>
      <c r="C119" s="2">
        <f t="shared" si="64"/>
        <v>0</v>
      </c>
      <c r="D119" s="2">
        <f t="shared" si="65"/>
        <v>0</v>
      </c>
      <c r="E119" s="2">
        <f t="shared" si="66"/>
        <v>0</v>
      </c>
      <c r="F119" s="34"/>
      <c r="G119" s="2" t="str">
        <f t="shared" si="67"/>
        <v>Jackson Memorial</v>
      </c>
      <c r="K119" s="33">
        <f t="shared" si="68"/>
        <v>0</v>
      </c>
      <c r="R119">
        <v>91</v>
      </c>
      <c r="S119" s="34"/>
      <c r="T119" s="34"/>
      <c r="U119" s="2"/>
      <c r="V119" s="33"/>
      <c r="W119" s="33"/>
      <c r="X119" s="33"/>
      <c r="Y119" s="34"/>
    </row>
    <row r="120" spans="1:25" x14ac:dyDescent="0.25">
      <c r="A120" t="str">
        <f t="shared" si="69"/>
        <v>Jackson Memorial</v>
      </c>
      <c r="B120" s="2">
        <f t="shared" si="63"/>
        <v>0</v>
      </c>
      <c r="C120" s="2">
        <f t="shared" si="64"/>
        <v>0</v>
      </c>
      <c r="D120" s="2">
        <f t="shared" si="65"/>
        <v>0</v>
      </c>
      <c r="E120" s="2">
        <f t="shared" si="66"/>
        <v>0</v>
      </c>
      <c r="F120" s="34"/>
      <c r="G120" s="2" t="str">
        <f t="shared" si="67"/>
        <v>Jackson Memorial</v>
      </c>
      <c r="K120" s="33">
        <f t="shared" si="68"/>
        <v>0</v>
      </c>
      <c r="R120">
        <v>92</v>
      </c>
      <c r="S120" s="34"/>
      <c r="T120" s="34"/>
      <c r="U120" s="2"/>
      <c r="V120" s="33"/>
      <c r="W120" s="33"/>
      <c r="X120" s="33"/>
      <c r="Y120" s="34"/>
    </row>
    <row r="121" spans="1:25" x14ac:dyDescent="0.25">
      <c r="A121" t="str">
        <f t="shared" si="69"/>
        <v>Jackson Memorial</v>
      </c>
      <c r="B121" s="2">
        <f t="shared" si="63"/>
        <v>0</v>
      </c>
      <c r="C121" s="2">
        <f t="shared" si="64"/>
        <v>0</v>
      </c>
      <c r="D121" s="2">
        <f t="shared" si="65"/>
        <v>0</v>
      </c>
      <c r="E121" s="2">
        <f t="shared" si="66"/>
        <v>0</v>
      </c>
      <c r="F121" s="34"/>
      <c r="G121" s="2" t="str">
        <f t="shared" si="67"/>
        <v>Jackson Memorial</v>
      </c>
      <c r="J121" s="40"/>
      <c r="K121" s="33">
        <f t="shared" si="68"/>
        <v>0</v>
      </c>
      <c r="R121">
        <v>93</v>
      </c>
      <c r="S121" s="34"/>
      <c r="T121" s="34"/>
      <c r="U121" s="2"/>
      <c r="V121" s="33"/>
      <c r="W121" s="33"/>
      <c r="X121" s="33"/>
      <c r="Y121" s="34"/>
    </row>
    <row r="122" spans="1:25" x14ac:dyDescent="0.25">
      <c r="F122" s="22" t="s">
        <v>2</v>
      </c>
      <c r="G122" s="2" t="str">
        <f>A112</f>
        <v>Jackson Memorial</v>
      </c>
      <c r="H122">
        <f>SUM(H112:H121)</f>
        <v>681</v>
      </c>
      <c r="I122">
        <f>SUM(I112:I121)</f>
        <v>681</v>
      </c>
      <c r="J122" s="33">
        <f>SUM(J112:J121)</f>
        <v>595</v>
      </c>
      <c r="K122" s="33">
        <f>SUM(K112:K121)</f>
        <v>1957</v>
      </c>
      <c r="R122">
        <v>94</v>
      </c>
      <c r="S122" s="34"/>
      <c r="T122" s="34"/>
      <c r="U122" s="2"/>
      <c r="V122" s="33"/>
      <c r="W122" s="33"/>
      <c r="X122" s="33"/>
      <c r="Y122" s="34"/>
    </row>
    <row r="123" spans="1:25" x14ac:dyDescent="0.25">
      <c r="F123" s="34"/>
      <c r="K123" s="33"/>
      <c r="R123">
        <v>95</v>
      </c>
      <c r="S123" s="34"/>
      <c r="T123" s="29"/>
      <c r="U123" s="2"/>
      <c r="V123" s="33"/>
      <c r="W123" s="33"/>
      <c r="X123" s="33"/>
      <c r="Y123" s="34"/>
    </row>
    <row r="124" spans="1:25" x14ac:dyDescent="0.25">
      <c r="A124" s="20" t="s">
        <v>5</v>
      </c>
      <c r="B124" s="2">
        <f t="shared" ref="B124:B133" si="70">H124</f>
        <v>193</v>
      </c>
      <c r="C124" s="2">
        <f t="shared" ref="C124:C133" si="71">I124</f>
        <v>175</v>
      </c>
      <c r="D124" s="2">
        <f t="shared" ref="D124:D133" si="72">J124</f>
        <v>223</v>
      </c>
      <c r="E124" s="2">
        <f t="shared" ref="E124:E133" si="73">K124</f>
        <v>591</v>
      </c>
      <c r="F124" s="29" t="s">
        <v>35</v>
      </c>
      <c r="G124" s="2" t="str">
        <f t="shared" ref="G124:G133" si="74">A124</f>
        <v>Keansburg</v>
      </c>
      <c r="H124">
        <v>193</v>
      </c>
      <c r="I124">
        <v>175</v>
      </c>
      <c r="J124">
        <v>223</v>
      </c>
      <c r="K124" s="34">
        <f t="shared" ref="K124:K133" si="75">SUM(H124:J124)</f>
        <v>591</v>
      </c>
      <c r="R124">
        <v>96</v>
      </c>
      <c r="S124" s="34"/>
      <c r="T124" s="34"/>
      <c r="U124" s="2"/>
      <c r="V124" s="33"/>
      <c r="W124" s="33"/>
      <c r="X124" s="33"/>
      <c r="Y124" s="34"/>
    </row>
    <row r="125" spans="1:25" x14ac:dyDescent="0.25">
      <c r="A125" s="20" t="str">
        <f t="shared" ref="A125:A133" si="76">$A124</f>
        <v>Keansburg</v>
      </c>
      <c r="B125" s="2">
        <f t="shared" si="70"/>
        <v>192</v>
      </c>
      <c r="C125" s="2">
        <f t="shared" si="71"/>
        <v>180</v>
      </c>
      <c r="D125" s="2">
        <f t="shared" si="72"/>
        <v>173</v>
      </c>
      <c r="E125" s="2">
        <f t="shared" si="73"/>
        <v>545</v>
      </c>
      <c r="F125" s="29" t="s">
        <v>36</v>
      </c>
      <c r="G125" s="2" t="str">
        <f t="shared" si="74"/>
        <v>Keansburg</v>
      </c>
      <c r="H125">
        <v>192</v>
      </c>
      <c r="I125" s="33">
        <v>180</v>
      </c>
      <c r="J125">
        <v>173</v>
      </c>
      <c r="K125" s="34">
        <f t="shared" si="75"/>
        <v>545</v>
      </c>
      <c r="R125">
        <v>97</v>
      </c>
      <c r="S125" s="34"/>
      <c r="T125" s="34"/>
      <c r="U125" s="2"/>
      <c r="V125" s="33"/>
      <c r="W125" s="33"/>
      <c r="X125" s="33"/>
      <c r="Y125" s="34"/>
    </row>
    <row r="126" spans="1:25" x14ac:dyDescent="0.25">
      <c r="A126" s="20" t="str">
        <f t="shared" si="76"/>
        <v>Keansburg</v>
      </c>
      <c r="B126" s="2">
        <f t="shared" si="70"/>
        <v>0</v>
      </c>
      <c r="C126" s="2">
        <f t="shared" si="71"/>
        <v>119</v>
      </c>
      <c r="D126" s="2">
        <f t="shared" si="72"/>
        <v>0</v>
      </c>
      <c r="E126" s="2">
        <f t="shared" si="73"/>
        <v>119</v>
      </c>
      <c r="F126" s="29" t="s">
        <v>38</v>
      </c>
      <c r="G126" s="2" t="str">
        <f t="shared" si="74"/>
        <v>Keansburg</v>
      </c>
      <c r="I126">
        <v>119</v>
      </c>
      <c r="K126" s="33">
        <f t="shared" si="75"/>
        <v>119</v>
      </c>
      <c r="R126">
        <v>98</v>
      </c>
      <c r="S126" s="34"/>
      <c r="T126" s="34"/>
      <c r="U126" s="2"/>
      <c r="V126" s="33"/>
      <c r="W126" s="33"/>
      <c r="X126" s="33"/>
      <c r="Y126" s="34"/>
    </row>
    <row r="127" spans="1:25" x14ac:dyDescent="0.25">
      <c r="A127" s="20" t="str">
        <f t="shared" si="76"/>
        <v>Keansburg</v>
      </c>
      <c r="B127" s="2">
        <f t="shared" si="70"/>
        <v>187</v>
      </c>
      <c r="C127" s="2">
        <f t="shared" si="71"/>
        <v>171</v>
      </c>
      <c r="D127" s="2">
        <f t="shared" si="72"/>
        <v>156</v>
      </c>
      <c r="E127" s="2">
        <f t="shared" si="73"/>
        <v>514</v>
      </c>
      <c r="F127" s="29" t="s">
        <v>230</v>
      </c>
      <c r="G127" s="2" t="str">
        <f t="shared" si="74"/>
        <v>Keansburg</v>
      </c>
      <c r="H127">
        <v>187</v>
      </c>
      <c r="I127">
        <v>171</v>
      </c>
      <c r="J127">
        <v>156</v>
      </c>
      <c r="K127" s="34">
        <f t="shared" si="75"/>
        <v>514</v>
      </c>
      <c r="R127">
        <v>99</v>
      </c>
      <c r="S127" s="34"/>
      <c r="T127" s="34"/>
      <c r="U127" s="2"/>
      <c r="V127" s="33"/>
      <c r="W127" s="33"/>
      <c r="X127" s="33"/>
      <c r="Y127" s="34"/>
    </row>
    <row r="128" spans="1:25" x14ac:dyDescent="0.25">
      <c r="A128" s="33" t="str">
        <f t="shared" si="76"/>
        <v>Keansburg</v>
      </c>
      <c r="B128" s="2">
        <f t="shared" si="70"/>
        <v>129</v>
      </c>
      <c r="C128" s="2">
        <f t="shared" si="71"/>
        <v>0</v>
      </c>
      <c r="D128" s="2">
        <f t="shared" si="72"/>
        <v>0</v>
      </c>
      <c r="E128" s="2">
        <f t="shared" si="73"/>
        <v>129</v>
      </c>
      <c r="F128" s="29" t="s">
        <v>231</v>
      </c>
      <c r="G128" s="2" t="str">
        <f t="shared" si="74"/>
        <v>Keansburg</v>
      </c>
      <c r="H128">
        <v>129</v>
      </c>
      <c r="K128" s="33">
        <f t="shared" si="75"/>
        <v>129</v>
      </c>
      <c r="R128">
        <v>100</v>
      </c>
      <c r="S128" s="34"/>
      <c r="T128" s="29"/>
      <c r="U128" s="2"/>
      <c r="V128" s="33"/>
      <c r="W128" s="33"/>
      <c r="X128" s="33"/>
      <c r="Y128" s="34"/>
    </row>
    <row r="129" spans="1:11" x14ac:dyDescent="0.25">
      <c r="A129" s="20" t="str">
        <f t="shared" si="76"/>
        <v>Keansburg</v>
      </c>
      <c r="B129" s="2">
        <f t="shared" si="70"/>
        <v>137</v>
      </c>
      <c r="C129" s="2">
        <f t="shared" si="71"/>
        <v>0</v>
      </c>
      <c r="D129" s="2">
        <f t="shared" si="72"/>
        <v>147</v>
      </c>
      <c r="E129" s="2">
        <f t="shared" si="73"/>
        <v>284</v>
      </c>
      <c r="F129" s="29" t="s">
        <v>37</v>
      </c>
      <c r="G129" s="2" t="str">
        <f t="shared" si="74"/>
        <v>Keansburg</v>
      </c>
      <c r="H129">
        <v>137</v>
      </c>
      <c r="J129">
        <v>147</v>
      </c>
      <c r="K129" s="34">
        <f t="shared" si="75"/>
        <v>284</v>
      </c>
    </row>
    <row r="130" spans="1:11" x14ac:dyDescent="0.25">
      <c r="A130" s="33" t="str">
        <f t="shared" si="76"/>
        <v>Keansburg</v>
      </c>
      <c r="B130" s="2">
        <f t="shared" si="70"/>
        <v>0</v>
      </c>
      <c r="C130" s="2">
        <f t="shared" si="71"/>
        <v>146</v>
      </c>
      <c r="D130" s="2">
        <f t="shared" si="72"/>
        <v>131</v>
      </c>
      <c r="E130" s="2">
        <f t="shared" si="73"/>
        <v>277</v>
      </c>
      <c r="F130" s="29" t="s">
        <v>232</v>
      </c>
      <c r="G130" s="2" t="str">
        <f t="shared" si="74"/>
        <v>Keansburg</v>
      </c>
      <c r="I130">
        <v>146</v>
      </c>
      <c r="J130">
        <v>131</v>
      </c>
      <c r="K130" s="33">
        <f t="shared" si="75"/>
        <v>277</v>
      </c>
    </row>
    <row r="131" spans="1:11" x14ac:dyDescent="0.25">
      <c r="A131" s="33" t="str">
        <f t="shared" si="76"/>
        <v>Keansburg</v>
      </c>
      <c r="B131" s="2">
        <f t="shared" si="70"/>
        <v>0</v>
      </c>
      <c r="C131" s="2">
        <f t="shared" si="71"/>
        <v>0</v>
      </c>
      <c r="D131" s="2">
        <f t="shared" si="72"/>
        <v>0</v>
      </c>
      <c r="E131" s="2">
        <f t="shared" si="73"/>
        <v>0</v>
      </c>
      <c r="F131" s="29"/>
      <c r="G131" s="2" t="str">
        <f t="shared" si="74"/>
        <v>Keansburg</v>
      </c>
      <c r="K131" s="33">
        <f t="shared" si="75"/>
        <v>0</v>
      </c>
    </row>
    <row r="132" spans="1:11" x14ac:dyDescent="0.25">
      <c r="A132" s="33" t="str">
        <f t="shared" si="76"/>
        <v>Keansburg</v>
      </c>
      <c r="B132" s="2">
        <f t="shared" si="70"/>
        <v>0</v>
      </c>
      <c r="C132" s="2">
        <f t="shared" si="71"/>
        <v>0</v>
      </c>
      <c r="D132" s="2">
        <f t="shared" si="72"/>
        <v>0</v>
      </c>
      <c r="E132" s="2">
        <f t="shared" si="73"/>
        <v>0</v>
      </c>
      <c r="F132" s="34"/>
      <c r="G132" s="2" t="str">
        <f t="shared" si="74"/>
        <v>Keansburg</v>
      </c>
      <c r="K132" s="34">
        <f t="shared" si="75"/>
        <v>0</v>
      </c>
    </row>
    <row r="133" spans="1:11" x14ac:dyDescent="0.25">
      <c r="A133" s="20" t="str">
        <f t="shared" si="76"/>
        <v>Keansburg</v>
      </c>
      <c r="B133" s="2">
        <f t="shared" si="70"/>
        <v>0</v>
      </c>
      <c r="C133" s="2">
        <f t="shared" si="71"/>
        <v>0</v>
      </c>
      <c r="D133" s="2">
        <f t="shared" si="72"/>
        <v>0</v>
      </c>
      <c r="E133" s="2">
        <f t="shared" si="73"/>
        <v>0</v>
      </c>
      <c r="F133" s="29"/>
      <c r="G133" s="2" t="str">
        <f t="shared" si="74"/>
        <v>Keansburg</v>
      </c>
      <c r="K133" s="33">
        <f t="shared" si="75"/>
        <v>0</v>
      </c>
    </row>
    <row r="134" spans="1:11" x14ac:dyDescent="0.25">
      <c r="A134" s="33"/>
      <c r="F134" s="22" t="s">
        <v>2</v>
      </c>
      <c r="G134" s="2" t="str">
        <f>A124</f>
        <v>Keansburg</v>
      </c>
      <c r="H134">
        <f>SUM(H124:H133)</f>
        <v>838</v>
      </c>
      <c r="I134">
        <f>SUM(I124:I133)</f>
        <v>791</v>
      </c>
      <c r="J134">
        <f>SUM(J124:J133)</f>
        <v>830</v>
      </c>
      <c r="K134">
        <f>SUM(K124:K133)</f>
        <v>2459</v>
      </c>
    </row>
    <row r="135" spans="1:11" x14ac:dyDescent="0.25">
      <c r="A135" s="20"/>
      <c r="F135" s="34"/>
      <c r="K135" s="33"/>
    </row>
    <row r="136" spans="1:11" x14ac:dyDescent="0.25">
      <c r="A136" s="33" t="s">
        <v>6</v>
      </c>
      <c r="B136" s="2">
        <f t="shared" ref="B136:B145" si="77">H136</f>
        <v>0</v>
      </c>
      <c r="C136" s="2">
        <f t="shared" ref="C136:C145" si="78">I136</f>
        <v>0</v>
      </c>
      <c r="D136" s="2">
        <f t="shared" ref="D136:D145" si="79">J136</f>
        <v>0</v>
      </c>
      <c r="E136" s="2">
        <f t="shared" ref="E136:E145" si="80">K136</f>
        <v>0</v>
      </c>
      <c r="F136" s="29" t="s">
        <v>40</v>
      </c>
      <c r="G136" s="2" t="str">
        <f t="shared" ref="G136:G145" si="81">A136</f>
        <v>Lacey</v>
      </c>
      <c r="K136" s="34">
        <f t="shared" ref="K136:K145" si="82">SUM(H136:J136)</f>
        <v>0</v>
      </c>
    </row>
    <row r="137" spans="1:11" x14ac:dyDescent="0.25">
      <c r="A137" s="33" t="str">
        <f t="shared" ref="A137:A145" si="83">$A136</f>
        <v>Lacey</v>
      </c>
      <c r="B137" s="2">
        <f t="shared" si="77"/>
        <v>166</v>
      </c>
      <c r="C137" s="2">
        <f t="shared" si="78"/>
        <v>228</v>
      </c>
      <c r="D137" s="2">
        <f t="shared" si="79"/>
        <v>170</v>
      </c>
      <c r="E137" s="2">
        <f t="shared" si="80"/>
        <v>564</v>
      </c>
      <c r="F137" s="29" t="s">
        <v>41</v>
      </c>
      <c r="G137" s="2" t="str">
        <f t="shared" si="81"/>
        <v>Lacey</v>
      </c>
      <c r="H137">
        <v>166</v>
      </c>
      <c r="I137">
        <v>228</v>
      </c>
      <c r="J137">
        <v>170</v>
      </c>
      <c r="K137" s="33">
        <f t="shared" si="82"/>
        <v>564</v>
      </c>
    </row>
    <row r="138" spans="1:11" x14ac:dyDescent="0.25">
      <c r="A138" s="33" t="str">
        <f t="shared" si="83"/>
        <v>Lacey</v>
      </c>
      <c r="B138" s="2">
        <f t="shared" si="77"/>
        <v>183</v>
      </c>
      <c r="C138" s="2">
        <f t="shared" si="78"/>
        <v>227</v>
      </c>
      <c r="D138" s="2">
        <f t="shared" si="79"/>
        <v>209</v>
      </c>
      <c r="E138" s="2">
        <f t="shared" si="80"/>
        <v>619</v>
      </c>
      <c r="F138" s="29" t="s">
        <v>42</v>
      </c>
      <c r="G138" s="2" t="str">
        <f t="shared" si="81"/>
        <v>Lacey</v>
      </c>
      <c r="H138">
        <v>183</v>
      </c>
      <c r="I138">
        <v>227</v>
      </c>
      <c r="J138">
        <v>209</v>
      </c>
      <c r="K138" s="34">
        <f t="shared" si="82"/>
        <v>619</v>
      </c>
    </row>
    <row r="139" spans="1:11" x14ac:dyDescent="0.25">
      <c r="A139" s="20" t="str">
        <f t="shared" si="83"/>
        <v>Lacey</v>
      </c>
      <c r="B139" s="2">
        <f t="shared" si="77"/>
        <v>164</v>
      </c>
      <c r="C139" s="2">
        <f t="shared" si="78"/>
        <v>203</v>
      </c>
      <c r="D139" s="2">
        <f t="shared" si="79"/>
        <v>177</v>
      </c>
      <c r="E139" s="2">
        <f t="shared" si="80"/>
        <v>544</v>
      </c>
      <c r="F139" s="29" t="s">
        <v>43</v>
      </c>
      <c r="G139" s="2" t="str">
        <f t="shared" si="81"/>
        <v>Lacey</v>
      </c>
      <c r="H139">
        <v>164</v>
      </c>
      <c r="I139">
        <v>203</v>
      </c>
      <c r="J139">
        <v>177</v>
      </c>
      <c r="K139" s="34">
        <f t="shared" si="82"/>
        <v>544</v>
      </c>
    </row>
    <row r="140" spans="1:11" x14ac:dyDescent="0.25">
      <c r="A140" s="20" t="str">
        <f t="shared" si="83"/>
        <v>Lacey</v>
      </c>
      <c r="B140" s="2">
        <f t="shared" si="77"/>
        <v>178</v>
      </c>
      <c r="C140" s="2">
        <f t="shared" si="78"/>
        <v>220</v>
      </c>
      <c r="D140" s="2">
        <f t="shared" si="79"/>
        <v>214</v>
      </c>
      <c r="E140" s="2">
        <f t="shared" si="80"/>
        <v>612</v>
      </c>
      <c r="F140" s="29" t="s">
        <v>39</v>
      </c>
      <c r="G140" s="2" t="str">
        <f t="shared" si="81"/>
        <v>Lacey</v>
      </c>
      <c r="H140">
        <v>178</v>
      </c>
      <c r="I140">
        <v>220</v>
      </c>
      <c r="J140">
        <v>214</v>
      </c>
      <c r="K140" s="34">
        <f t="shared" si="82"/>
        <v>612</v>
      </c>
    </row>
    <row r="141" spans="1:11" x14ac:dyDescent="0.25">
      <c r="A141" s="20" t="str">
        <f t="shared" si="83"/>
        <v>Lacey</v>
      </c>
      <c r="B141" s="2">
        <f t="shared" si="77"/>
        <v>0</v>
      </c>
      <c r="C141" s="2">
        <f t="shared" si="78"/>
        <v>0</v>
      </c>
      <c r="D141" s="2">
        <f t="shared" si="79"/>
        <v>0</v>
      </c>
      <c r="E141" s="2">
        <f t="shared" si="80"/>
        <v>0</v>
      </c>
      <c r="F141" s="29" t="s">
        <v>190</v>
      </c>
      <c r="G141" s="2" t="str">
        <f t="shared" si="81"/>
        <v>Lacey</v>
      </c>
      <c r="K141" s="34">
        <f t="shared" si="82"/>
        <v>0</v>
      </c>
    </row>
    <row r="142" spans="1:11" x14ac:dyDescent="0.25">
      <c r="A142" s="20" t="str">
        <f t="shared" si="83"/>
        <v>Lacey</v>
      </c>
      <c r="B142" s="2">
        <f t="shared" si="77"/>
        <v>0</v>
      </c>
      <c r="C142" s="2">
        <f t="shared" si="78"/>
        <v>0</v>
      </c>
      <c r="D142" s="2">
        <f t="shared" si="79"/>
        <v>0</v>
      </c>
      <c r="E142" s="2">
        <f t="shared" si="80"/>
        <v>0</v>
      </c>
      <c r="F142" s="29" t="s">
        <v>44</v>
      </c>
      <c r="G142" s="2" t="str">
        <f t="shared" si="81"/>
        <v>Lacey</v>
      </c>
      <c r="K142" s="33">
        <f t="shared" si="82"/>
        <v>0</v>
      </c>
    </row>
    <row r="143" spans="1:11" x14ac:dyDescent="0.25">
      <c r="A143" s="20" t="str">
        <f t="shared" si="83"/>
        <v>Lacey</v>
      </c>
      <c r="B143" s="2">
        <f t="shared" si="77"/>
        <v>218</v>
      </c>
      <c r="C143" s="2">
        <f t="shared" si="78"/>
        <v>151</v>
      </c>
      <c r="D143" s="2">
        <f t="shared" si="79"/>
        <v>165</v>
      </c>
      <c r="E143" s="2">
        <f t="shared" si="80"/>
        <v>534</v>
      </c>
      <c r="F143" s="29" t="s">
        <v>191</v>
      </c>
      <c r="G143" s="2" t="str">
        <f t="shared" si="81"/>
        <v>Lacey</v>
      </c>
      <c r="H143">
        <v>218</v>
      </c>
      <c r="I143">
        <v>151</v>
      </c>
      <c r="J143">
        <v>165</v>
      </c>
      <c r="K143" s="33">
        <f t="shared" si="82"/>
        <v>534</v>
      </c>
    </row>
    <row r="144" spans="1:11" x14ac:dyDescent="0.25">
      <c r="A144" s="20" t="str">
        <f t="shared" si="83"/>
        <v>Lacey</v>
      </c>
      <c r="B144" s="2">
        <f t="shared" si="77"/>
        <v>0</v>
      </c>
      <c r="C144" s="2">
        <f t="shared" si="78"/>
        <v>0</v>
      </c>
      <c r="D144" s="2">
        <f t="shared" si="79"/>
        <v>0</v>
      </c>
      <c r="E144" s="2">
        <f t="shared" si="80"/>
        <v>0</v>
      </c>
      <c r="F144" s="29" t="s">
        <v>192</v>
      </c>
      <c r="G144" s="2" t="str">
        <f t="shared" si="81"/>
        <v>Lacey</v>
      </c>
      <c r="K144">
        <f t="shared" si="82"/>
        <v>0</v>
      </c>
    </row>
    <row r="145" spans="1:21" x14ac:dyDescent="0.25">
      <c r="A145" s="33" t="str">
        <f t="shared" si="83"/>
        <v>Lacey</v>
      </c>
      <c r="B145" s="2">
        <f t="shared" si="77"/>
        <v>0</v>
      </c>
      <c r="C145" s="2">
        <f t="shared" si="78"/>
        <v>0</v>
      </c>
      <c r="D145" s="2">
        <f t="shared" si="79"/>
        <v>0</v>
      </c>
      <c r="E145" s="2">
        <f t="shared" si="80"/>
        <v>0</v>
      </c>
      <c r="F145" s="29"/>
      <c r="G145" s="2" t="str">
        <f t="shared" si="81"/>
        <v>Lacey</v>
      </c>
      <c r="K145" s="33">
        <f t="shared" si="82"/>
        <v>0</v>
      </c>
    </row>
    <row r="146" spans="1:21" x14ac:dyDescent="0.25">
      <c r="A146" s="20"/>
      <c r="F146" s="22" t="s">
        <v>2</v>
      </c>
      <c r="G146" s="2" t="str">
        <f>A136</f>
        <v>Lacey</v>
      </c>
      <c r="H146">
        <f>SUM(H136:H145)</f>
        <v>909</v>
      </c>
      <c r="I146">
        <f>SUM(I136:I145)</f>
        <v>1029</v>
      </c>
      <c r="J146">
        <f>SUM(J136:J145)</f>
        <v>935</v>
      </c>
      <c r="K146" s="33">
        <f>SUM(K136:K145)</f>
        <v>2873</v>
      </c>
    </row>
    <row r="148" spans="1:21" x14ac:dyDescent="0.25">
      <c r="A148" s="33" t="s">
        <v>177</v>
      </c>
      <c r="B148" s="2">
        <f t="shared" ref="B148:B157" si="84">H148</f>
        <v>132</v>
      </c>
      <c r="C148" s="2">
        <f t="shared" ref="C148:C157" si="85">I148</f>
        <v>0</v>
      </c>
      <c r="D148" s="2">
        <f t="shared" ref="D148:D157" si="86">J148</f>
        <v>0</v>
      </c>
      <c r="E148" s="2">
        <f t="shared" ref="E148:E157" si="87">K148</f>
        <v>132</v>
      </c>
      <c r="F148" s="15" t="s">
        <v>195</v>
      </c>
      <c r="G148" s="2" t="str">
        <f t="shared" ref="G148:G157" si="88">A148</f>
        <v>Lakewood</v>
      </c>
      <c r="H148" s="33">
        <v>132</v>
      </c>
      <c r="I148" s="33"/>
      <c r="J148" s="33"/>
      <c r="K148" s="34">
        <f t="shared" ref="K148:K157" si="89">SUM(H148:J148)</f>
        <v>132</v>
      </c>
    </row>
    <row r="149" spans="1:21" x14ac:dyDescent="0.25">
      <c r="A149" s="33" t="str">
        <f t="shared" ref="A149:A157" si="90">$A148</f>
        <v>Lakewood</v>
      </c>
      <c r="B149" s="2">
        <f t="shared" si="84"/>
        <v>165</v>
      </c>
      <c r="C149" s="2">
        <f t="shared" si="85"/>
        <v>153</v>
      </c>
      <c r="D149" s="2">
        <f t="shared" si="86"/>
        <v>165</v>
      </c>
      <c r="E149" s="2">
        <f t="shared" si="87"/>
        <v>483</v>
      </c>
      <c r="F149" s="15" t="s">
        <v>196</v>
      </c>
      <c r="G149" s="2" t="str">
        <f t="shared" si="88"/>
        <v>Lakewood</v>
      </c>
      <c r="H149" s="33">
        <v>165</v>
      </c>
      <c r="I149" s="33">
        <v>153</v>
      </c>
      <c r="J149" s="33">
        <v>165</v>
      </c>
      <c r="K149" s="34">
        <f t="shared" si="89"/>
        <v>483</v>
      </c>
    </row>
    <row r="150" spans="1:21" x14ac:dyDescent="0.25">
      <c r="A150" s="33" t="str">
        <f t="shared" si="90"/>
        <v>Lakewood</v>
      </c>
      <c r="B150" s="2">
        <f t="shared" si="84"/>
        <v>162</v>
      </c>
      <c r="C150" s="2">
        <f t="shared" si="85"/>
        <v>156</v>
      </c>
      <c r="D150" s="2">
        <f t="shared" si="86"/>
        <v>154</v>
      </c>
      <c r="E150" s="2">
        <f t="shared" si="87"/>
        <v>472</v>
      </c>
      <c r="F150" s="15" t="s">
        <v>197</v>
      </c>
      <c r="G150" s="2" t="str">
        <f t="shared" si="88"/>
        <v>Lakewood</v>
      </c>
      <c r="H150" s="33">
        <v>162</v>
      </c>
      <c r="I150" s="33">
        <v>156</v>
      </c>
      <c r="J150" s="33">
        <v>154</v>
      </c>
      <c r="K150" s="34">
        <f t="shared" si="89"/>
        <v>472</v>
      </c>
    </row>
    <row r="151" spans="1:21" x14ac:dyDescent="0.25">
      <c r="A151" s="33" t="str">
        <f t="shared" si="90"/>
        <v>Lakewood</v>
      </c>
      <c r="B151" s="2">
        <f t="shared" si="84"/>
        <v>150</v>
      </c>
      <c r="C151" s="2">
        <f t="shared" si="85"/>
        <v>118</v>
      </c>
      <c r="D151" s="2">
        <f t="shared" si="86"/>
        <v>0</v>
      </c>
      <c r="E151" s="2">
        <f t="shared" si="87"/>
        <v>268</v>
      </c>
      <c r="F151" s="15" t="s">
        <v>198</v>
      </c>
      <c r="G151" s="2" t="str">
        <f t="shared" si="88"/>
        <v>Lakewood</v>
      </c>
      <c r="H151" s="33">
        <v>150</v>
      </c>
      <c r="I151" s="33">
        <v>118</v>
      </c>
      <c r="J151" s="33"/>
      <c r="K151" s="34">
        <f t="shared" si="89"/>
        <v>268</v>
      </c>
    </row>
    <row r="152" spans="1:21" x14ac:dyDescent="0.25">
      <c r="A152" s="33" t="str">
        <f t="shared" si="90"/>
        <v>Lakewood</v>
      </c>
      <c r="B152" s="2">
        <f t="shared" si="84"/>
        <v>209</v>
      </c>
      <c r="C152" s="2">
        <f t="shared" si="85"/>
        <v>147</v>
      </c>
      <c r="D152" s="2">
        <f t="shared" si="86"/>
        <v>170</v>
      </c>
      <c r="E152" s="2">
        <f t="shared" si="87"/>
        <v>526</v>
      </c>
      <c r="F152" s="15" t="s">
        <v>199</v>
      </c>
      <c r="G152" s="2" t="str">
        <f t="shared" si="88"/>
        <v>Lakewood</v>
      </c>
      <c r="H152" s="33">
        <v>209</v>
      </c>
      <c r="I152" s="33">
        <v>147</v>
      </c>
      <c r="J152" s="33">
        <v>170</v>
      </c>
      <c r="K152" s="34">
        <f t="shared" si="89"/>
        <v>526</v>
      </c>
    </row>
    <row r="153" spans="1:21" x14ac:dyDescent="0.25">
      <c r="A153" s="33" t="str">
        <f t="shared" si="90"/>
        <v>Lakewood</v>
      </c>
      <c r="B153" s="2">
        <f t="shared" si="84"/>
        <v>0</v>
      </c>
      <c r="C153" s="2">
        <f t="shared" si="85"/>
        <v>0</v>
      </c>
      <c r="D153" s="2">
        <f t="shared" si="86"/>
        <v>0</v>
      </c>
      <c r="E153" s="2">
        <f t="shared" si="87"/>
        <v>0</v>
      </c>
      <c r="F153" s="15" t="s">
        <v>200</v>
      </c>
      <c r="G153" s="2" t="str">
        <f t="shared" si="88"/>
        <v>Lakewood</v>
      </c>
      <c r="H153" s="33"/>
      <c r="I153" s="33"/>
      <c r="J153" s="33"/>
      <c r="K153" s="33">
        <f t="shared" si="89"/>
        <v>0</v>
      </c>
    </row>
    <row r="154" spans="1:21" x14ac:dyDescent="0.25">
      <c r="A154" s="33" t="str">
        <f t="shared" si="90"/>
        <v>Lakewood</v>
      </c>
      <c r="B154" s="2">
        <f t="shared" si="84"/>
        <v>0</v>
      </c>
      <c r="C154" s="2">
        <f t="shared" si="85"/>
        <v>0</v>
      </c>
      <c r="D154" s="2">
        <f t="shared" si="86"/>
        <v>99</v>
      </c>
      <c r="E154" s="2">
        <f t="shared" si="87"/>
        <v>99</v>
      </c>
      <c r="F154" s="15" t="s">
        <v>201</v>
      </c>
      <c r="G154" s="2" t="str">
        <f t="shared" si="88"/>
        <v>Lakewood</v>
      </c>
      <c r="H154" s="33"/>
      <c r="I154" s="33"/>
      <c r="J154" s="33">
        <v>99</v>
      </c>
      <c r="K154" s="33">
        <f t="shared" si="89"/>
        <v>99</v>
      </c>
    </row>
    <row r="155" spans="1:21" x14ac:dyDescent="0.25">
      <c r="A155" s="33" t="str">
        <f t="shared" si="90"/>
        <v>Lakewood</v>
      </c>
      <c r="B155" s="2">
        <f t="shared" si="84"/>
        <v>0</v>
      </c>
      <c r="C155" s="2">
        <f t="shared" si="85"/>
        <v>150</v>
      </c>
      <c r="D155" s="2">
        <f t="shared" si="86"/>
        <v>125</v>
      </c>
      <c r="E155" s="2">
        <f t="shared" si="87"/>
        <v>275</v>
      </c>
      <c r="F155" s="15" t="s">
        <v>202</v>
      </c>
      <c r="G155" s="2" t="str">
        <f t="shared" si="88"/>
        <v>Lakewood</v>
      </c>
      <c r="H155" s="33"/>
      <c r="I155" s="33">
        <v>150</v>
      </c>
      <c r="J155" s="33">
        <v>125</v>
      </c>
      <c r="K155" s="33">
        <f t="shared" si="89"/>
        <v>275</v>
      </c>
    </row>
    <row r="156" spans="1:21" x14ac:dyDescent="0.25">
      <c r="A156" s="33" t="str">
        <f t="shared" si="90"/>
        <v>Lakewood</v>
      </c>
      <c r="B156" s="2">
        <f t="shared" si="84"/>
        <v>0</v>
      </c>
      <c r="C156" s="2">
        <f t="shared" si="85"/>
        <v>0</v>
      </c>
      <c r="D156" s="2">
        <f t="shared" si="86"/>
        <v>0</v>
      </c>
      <c r="E156" s="2">
        <f t="shared" si="87"/>
        <v>0</v>
      </c>
      <c r="F156" s="34"/>
      <c r="G156" s="2" t="str">
        <f t="shared" si="88"/>
        <v>Lakewood</v>
      </c>
      <c r="H156" s="33"/>
      <c r="I156" s="33"/>
      <c r="J156" s="33"/>
      <c r="K156" s="33">
        <f t="shared" si="89"/>
        <v>0</v>
      </c>
    </row>
    <row r="157" spans="1:21" x14ac:dyDescent="0.25">
      <c r="A157" s="33" t="str">
        <f t="shared" si="90"/>
        <v>Lakewood</v>
      </c>
      <c r="B157" s="2">
        <f t="shared" si="84"/>
        <v>0</v>
      </c>
      <c r="C157" s="2">
        <f t="shared" si="85"/>
        <v>0</v>
      </c>
      <c r="D157" s="2">
        <f t="shared" si="86"/>
        <v>0</v>
      </c>
      <c r="E157" s="2">
        <f t="shared" si="87"/>
        <v>0</v>
      </c>
      <c r="F157" s="34"/>
      <c r="G157" s="2" t="str">
        <f t="shared" si="88"/>
        <v>Lakewood</v>
      </c>
      <c r="H157" s="33"/>
      <c r="I157" s="33"/>
      <c r="J157" s="33"/>
      <c r="K157" s="33">
        <f t="shared" si="89"/>
        <v>0</v>
      </c>
    </row>
    <row r="158" spans="1:21" x14ac:dyDescent="0.25">
      <c r="A158" s="33"/>
      <c r="F158" s="22" t="s">
        <v>2</v>
      </c>
      <c r="G158" s="2" t="str">
        <f>A148</f>
        <v>Lakewood</v>
      </c>
      <c r="H158" s="33">
        <f>SUM(H148:H157)</f>
        <v>818</v>
      </c>
      <c r="I158" s="33">
        <f>SUM(I148:I157)</f>
        <v>724</v>
      </c>
      <c r="J158" s="33">
        <f>SUM(J148:J157)</f>
        <v>713</v>
      </c>
      <c r="K158" s="33">
        <f>SUM(K148:K157)</f>
        <v>2255</v>
      </c>
    </row>
    <row r="159" spans="1:21" s="33" customFormat="1" x14ac:dyDescent="0.25">
      <c r="B159" s="2"/>
      <c r="C159" s="2"/>
      <c r="D159" s="2"/>
      <c r="E159" s="2"/>
      <c r="F159" s="22"/>
      <c r="G159" s="2"/>
      <c r="L159" s="2"/>
      <c r="M159" s="2"/>
      <c r="N159" s="2"/>
      <c r="S159" s="34"/>
      <c r="T159" s="34"/>
      <c r="U159" s="34"/>
    </row>
    <row r="160" spans="1:21" s="33" customFormat="1" x14ac:dyDescent="0.25">
      <c r="A160" s="33" t="s">
        <v>7</v>
      </c>
      <c r="B160" s="2">
        <f t="shared" ref="B160:B169" si="91">H160</f>
        <v>166</v>
      </c>
      <c r="C160" s="2">
        <f t="shared" ref="C160:C169" si="92">I160</f>
        <v>221</v>
      </c>
      <c r="D160" s="2">
        <f t="shared" ref="D160:D169" si="93">J160</f>
        <v>203</v>
      </c>
      <c r="E160" s="2">
        <f t="shared" ref="E160:E169" si="94">K160</f>
        <v>590</v>
      </c>
      <c r="F160" s="34" t="s">
        <v>300</v>
      </c>
      <c r="G160" s="2" t="str">
        <f t="shared" ref="G160:G169" si="95">A160</f>
        <v>Manasquan</v>
      </c>
      <c r="H160" s="33">
        <v>166</v>
      </c>
      <c r="I160" s="33">
        <v>221</v>
      </c>
      <c r="J160" s="33">
        <v>203</v>
      </c>
      <c r="K160" s="34">
        <f t="shared" ref="K160:K169" si="96">SUM(H160:J160)</f>
        <v>590</v>
      </c>
      <c r="L160" s="2"/>
      <c r="M160" s="2"/>
      <c r="N160" s="2"/>
      <c r="S160" s="34"/>
      <c r="T160" s="34"/>
      <c r="U160" s="34"/>
    </row>
    <row r="161" spans="1:21" s="33" customFormat="1" x14ac:dyDescent="0.25">
      <c r="A161" s="33" t="str">
        <f t="shared" ref="A161:A169" si="97">$A160</f>
        <v>Manasquan</v>
      </c>
      <c r="B161" s="2">
        <f t="shared" si="91"/>
        <v>213</v>
      </c>
      <c r="C161" s="2">
        <f t="shared" si="92"/>
        <v>235</v>
      </c>
      <c r="D161" s="2">
        <f t="shared" si="93"/>
        <v>224</v>
      </c>
      <c r="E161" s="2">
        <f t="shared" si="94"/>
        <v>672</v>
      </c>
      <c r="F161" s="34" t="s">
        <v>301</v>
      </c>
      <c r="G161" s="2" t="str">
        <f t="shared" si="95"/>
        <v>Manasquan</v>
      </c>
      <c r="H161" s="33">
        <v>213</v>
      </c>
      <c r="I161" s="33">
        <v>235</v>
      </c>
      <c r="J161" s="33">
        <v>224</v>
      </c>
      <c r="K161" s="34">
        <f t="shared" si="96"/>
        <v>672</v>
      </c>
      <c r="L161" s="2"/>
      <c r="M161" s="2"/>
      <c r="N161" s="2"/>
      <c r="S161" s="34"/>
      <c r="T161" s="34"/>
      <c r="U161" s="34"/>
    </row>
    <row r="162" spans="1:21" s="33" customFormat="1" x14ac:dyDescent="0.25">
      <c r="A162" s="33" t="str">
        <f t="shared" si="97"/>
        <v>Manasquan</v>
      </c>
      <c r="B162" s="2">
        <f t="shared" si="91"/>
        <v>195</v>
      </c>
      <c r="C162" s="2">
        <f t="shared" si="92"/>
        <v>202</v>
      </c>
      <c r="D162" s="2">
        <f t="shared" si="93"/>
        <v>186</v>
      </c>
      <c r="E162" s="2">
        <f t="shared" si="94"/>
        <v>583</v>
      </c>
      <c r="F162" s="34" t="s">
        <v>302</v>
      </c>
      <c r="G162" s="2" t="str">
        <f t="shared" si="95"/>
        <v>Manasquan</v>
      </c>
      <c r="H162" s="33">
        <v>195</v>
      </c>
      <c r="I162" s="33">
        <v>202</v>
      </c>
      <c r="J162" s="33">
        <v>186</v>
      </c>
      <c r="K162" s="33">
        <f t="shared" si="96"/>
        <v>583</v>
      </c>
      <c r="L162" s="2"/>
      <c r="M162" s="2"/>
      <c r="N162" s="2"/>
      <c r="S162" s="34"/>
      <c r="T162" s="34"/>
      <c r="U162" s="34"/>
    </row>
    <row r="163" spans="1:21" s="33" customFormat="1" x14ac:dyDescent="0.25">
      <c r="A163" s="33" t="str">
        <f t="shared" si="97"/>
        <v>Manasquan</v>
      </c>
      <c r="B163" s="2">
        <f t="shared" si="91"/>
        <v>169</v>
      </c>
      <c r="C163" s="2">
        <f t="shared" si="92"/>
        <v>187</v>
      </c>
      <c r="D163" s="2">
        <f t="shared" si="93"/>
        <v>135</v>
      </c>
      <c r="E163" s="2">
        <f t="shared" si="94"/>
        <v>491</v>
      </c>
      <c r="F163" s="34" t="s">
        <v>303</v>
      </c>
      <c r="G163" s="2" t="str">
        <f t="shared" si="95"/>
        <v>Manasquan</v>
      </c>
      <c r="H163" s="33">
        <v>169</v>
      </c>
      <c r="I163" s="33">
        <v>187</v>
      </c>
      <c r="J163" s="33">
        <v>135</v>
      </c>
      <c r="K163" s="33">
        <f t="shared" si="96"/>
        <v>491</v>
      </c>
      <c r="L163" s="2"/>
      <c r="M163" s="2"/>
      <c r="N163" s="2"/>
      <c r="S163" s="34"/>
      <c r="T163" s="34"/>
      <c r="U163" s="34"/>
    </row>
    <row r="164" spans="1:21" s="33" customFormat="1" x14ac:dyDescent="0.25">
      <c r="A164" s="33" t="str">
        <f t="shared" si="97"/>
        <v>Manasquan</v>
      </c>
      <c r="B164" s="2">
        <f t="shared" si="91"/>
        <v>193</v>
      </c>
      <c r="C164" s="2">
        <f t="shared" si="92"/>
        <v>233</v>
      </c>
      <c r="D164" s="2">
        <f t="shared" si="93"/>
        <v>222</v>
      </c>
      <c r="E164" s="2">
        <f t="shared" si="94"/>
        <v>648</v>
      </c>
      <c r="F164" s="34" t="s">
        <v>304</v>
      </c>
      <c r="G164" s="2" t="str">
        <f t="shared" si="95"/>
        <v>Manasquan</v>
      </c>
      <c r="H164" s="33">
        <v>193</v>
      </c>
      <c r="I164" s="33">
        <v>233</v>
      </c>
      <c r="J164" s="33">
        <v>222</v>
      </c>
      <c r="K164" s="33">
        <f t="shared" si="96"/>
        <v>648</v>
      </c>
      <c r="L164" s="2"/>
      <c r="M164" s="2"/>
      <c r="N164" s="2"/>
      <c r="S164" s="34"/>
      <c r="T164" s="34"/>
      <c r="U164" s="34"/>
    </row>
    <row r="165" spans="1:21" s="33" customFormat="1" x14ac:dyDescent="0.25">
      <c r="A165" s="33" t="str">
        <f t="shared" si="97"/>
        <v>Manasquan</v>
      </c>
      <c r="B165" s="2">
        <f t="shared" si="91"/>
        <v>0</v>
      </c>
      <c r="C165" s="2">
        <f t="shared" si="92"/>
        <v>0</v>
      </c>
      <c r="D165" s="2">
        <f t="shared" si="93"/>
        <v>0</v>
      </c>
      <c r="E165" s="2">
        <f t="shared" si="94"/>
        <v>0</v>
      </c>
      <c r="F165" s="34"/>
      <c r="G165" s="2" t="str">
        <f t="shared" si="95"/>
        <v>Manasquan</v>
      </c>
      <c r="K165" s="34">
        <f t="shared" si="96"/>
        <v>0</v>
      </c>
      <c r="L165" s="2"/>
      <c r="M165" s="2"/>
      <c r="N165" s="2"/>
      <c r="S165" s="34"/>
      <c r="T165" s="34"/>
      <c r="U165" s="34"/>
    </row>
    <row r="166" spans="1:21" s="33" customFormat="1" x14ac:dyDescent="0.25">
      <c r="A166" s="33" t="str">
        <f t="shared" si="97"/>
        <v>Manasquan</v>
      </c>
      <c r="B166" s="2">
        <f t="shared" si="91"/>
        <v>0</v>
      </c>
      <c r="C166" s="2">
        <f t="shared" si="92"/>
        <v>0</v>
      </c>
      <c r="D166" s="2">
        <f t="shared" si="93"/>
        <v>0</v>
      </c>
      <c r="E166" s="2">
        <f t="shared" si="94"/>
        <v>0</v>
      </c>
      <c r="F166" s="34"/>
      <c r="G166" s="2" t="str">
        <f t="shared" si="95"/>
        <v>Manasquan</v>
      </c>
      <c r="K166" s="34">
        <f t="shared" si="96"/>
        <v>0</v>
      </c>
      <c r="L166" s="2"/>
      <c r="M166" s="2"/>
      <c r="N166" s="2"/>
      <c r="S166" s="34"/>
      <c r="T166" s="34"/>
      <c r="U166" s="34"/>
    </row>
    <row r="167" spans="1:21" s="33" customFormat="1" x14ac:dyDescent="0.25">
      <c r="A167" s="33" t="str">
        <f t="shared" si="97"/>
        <v>Manasquan</v>
      </c>
      <c r="B167" s="2">
        <f t="shared" si="91"/>
        <v>0</v>
      </c>
      <c r="C167" s="2">
        <f t="shared" si="92"/>
        <v>0</v>
      </c>
      <c r="D167" s="2">
        <f t="shared" si="93"/>
        <v>0</v>
      </c>
      <c r="E167" s="2">
        <f t="shared" si="94"/>
        <v>0</v>
      </c>
      <c r="F167" s="34"/>
      <c r="G167" s="2" t="str">
        <f t="shared" si="95"/>
        <v>Manasquan</v>
      </c>
      <c r="K167" s="34">
        <f t="shared" si="96"/>
        <v>0</v>
      </c>
      <c r="L167" s="2"/>
      <c r="M167" s="2"/>
      <c r="N167" s="2"/>
      <c r="S167" s="34"/>
      <c r="T167" s="34"/>
      <c r="U167" s="34"/>
    </row>
    <row r="168" spans="1:21" s="33" customFormat="1" x14ac:dyDescent="0.25">
      <c r="A168" s="33" t="str">
        <f t="shared" si="97"/>
        <v>Manasquan</v>
      </c>
      <c r="B168" s="2">
        <f t="shared" si="91"/>
        <v>0</v>
      </c>
      <c r="C168" s="2">
        <f t="shared" si="92"/>
        <v>0</v>
      </c>
      <c r="D168" s="2">
        <f t="shared" si="93"/>
        <v>0</v>
      </c>
      <c r="E168" s="2">
        <f t="shared" si="94"/>
        <v>0</v>
      </c>
      <c r="F168" s="34"/>
      <c r="G168" s="2" t="str">
        <f t="shared" si="95"/>
        <v>Manasquan</v>
      </c>
      <c r="K168" s="34">
        <f t="shared" si="96"/>
        <v>0</v>
      </c>
      <c r="L168" s="2"/>
      <c r="M168" s="2"/>
      <c r="N168" s="2"/>
      <c r="S168" s="34"/>
      <c r="T168" s="34"/>
      <c r="U168" s="34"/>
    </row>
    <row r="169" spans="1:21" s="33" customFormat="1" x14ac:dyDescent="0.25">
      <c r="A169" s="33" t="str">
        <f t="shared" si="97"/>
        <v>Manasquan</v>
      </c>
      <c r="B169" s="2">
        <f t="shared" si="91"/>
        <v>0</v>
      </c>
      <c r="C169" s="2">
        <f t="shared" si="92"/>
        <v>0</v>
      </c>
      <c r="D169" s="2">
        <f t="shared" si="93"/>
        <v>0</v>
      </c>
      <c r="E169" s="2">
        <f t="shared" si="94"/>
        <v>0</v>
      </c>
      <c r="F169" s="34"/>
      <c r="G169" s="2" t="str">
        <f t="shared" si="95"/>
        <v>Manasquan</v>
      </c>
      <c r="K169" s="33">
        <f t="shared" si="96"/>
        <v>0</v>
      </c>
      <c r="L169" s="2"/>
      <c r="M169" s="2"/>
      <c r="N169" s="2"/>
      <c r="S169" s="34"/>
      <c r="T169" s="34"/>
      <c r="U169" s="34"/>
    </row>
    <row r="170" spans="1:21" s="33" customFormat="1" x14ac:dyDescent="0.25">
      <c r="B170" s="2"/>
      <c r="C170" s="2"/>
      <c r="D170" s="2"/>
      <c r="E170" s="2"/>
      <c r="F170" s="22" t="s">
        <v>2</v>
      </c>
      <c r="G170" s="2" t="str">
        <f>A160</f>
        <v>Manasquan</v>
      </c>
      <c r="H170" s="33">
        <f>SUM(H160:H169)</f>
        <v>936</v>
      </c>
      <c r="I170" s="33">
        <f>SUM(I160:I169)</f>
        <v>1078</v>
      </c>
      <c r="J170" s="33">
        <f>SUM(J160:J169)</f>
        <v>970</v>
      </c>
      <c r="K170" s="33">
        <f>SUM(K160:K169)</f>
        <v>2984</v>
      </c>
      <c r="L170" s="2"/>
      <c r="M170" s="2"/>
      <c r="N170" s="2"/>
      <c r="S170" s="34"/>
      <c r="T170" s="34"/>
      <c r="U170" s="34"/>
    </row>
    <row r="171" spans="1:21" x14ac:dyDescent="0.25">
      <c r="A171" s="20"/>
      <c r="F171" s="28"/>
      <c r="K171" s="33"/>
    </row>
    <row r="172" spans="1:21" x14ac:dyDescent="0.25">
      <c r="A172" s="20" t="s">
        <v>128</v>
      </c>
      <c r="B172" s="2">
        <f t="shared" ref="B172:B181" si="98">H172</f>
        <v>198</v>
      </c>
      <c r="C172" s="2">
        <f t="shared" ref="C172:C181" si="99">I172</f>
        <v>178</v>
      </c>
      <c r="D172" s="2">
        <f t="shared" ref="D172:D181" si="100">J172</f>
        <v>198</v>
      </c>
      <c r="E172" s="2">
        <f t="shared" ref="E172:E181" si="101">K172</f>
        <v>574</v>
      </c>
      <c r="F172" s="34" t="s">
        <v>45</v>
      </c>
      <c r="G172" s="2" t="str">
        <f t="shared" ref="G172:G181" si="102">A172</f>
        <v>Manchester</v>
      </c>
      <c r="H172">
        <v>198</v>
      </c>
      <c r="I172" s="40">
        <v>178</v>
      </c>
      <c r="J172">
        <v>198</v>
      </c>
      <c r="K172" s="34">
        <f t="shared" ref="K172:K181" si="103">SUM(H172:J172)</f>
        <v>574</v>
      </c>
    </row>
    <row r="173" spans="1:21" x14ac:dyDescent="0.25">
      <c r="A173" s="20" t="str">
        <f t="shared" ref="A173:A181" si="104">$A172</f>
        <v>Manchester</v>
      </c>
      <c r="B173" s="2">
        <f t="shared" si="98"/>
        <v>246</v>
      </c>
      <c r="C173" s="2">
        <f t="shared" si="99"/>
        <v>147</v>
      </c>
      <c r="D173" s="2">
        <f t="shared" si="100"/>
        <v>229</v>
      </c>
      <c r="E173" s="2">
        <f t="shared" si="101"/>
        <v>622</v>
      </c>
      <c r="F173" s="28" t="s">
        <v>46</v>
      </c>
      <c r="G173" s="2" t="str">
        <f t="shared" si="102"/>
        <v>Manchester</v>
      </c>
      <c r="H173">
        <v>246</v>
      </c>
      <c r="I173">
        <v>147</v>
      </c>
      <c r="J173">
        <v>229</v>
      </c>
      <c r="K173" s="34">
        <f t="shared" si="103"/>
        <v>622</v>
      </c>
    </row>
    <row r="174" spans="1:21" x14ac:dyDescent="0.25">
      <c r="A174" s="20" t="str">
        <f t="shared" si="104"/>
        <v>Manchester</v>
      </c>
      <c r="B174" s="2">
        <f t="shared" si="98"/>
        <v>181</v>
      </c>
      <c r="C174" s="2">
        <f t="shared" si="99"/>
        <v>202</v>
      </c>
      <c r="D174" s="2">
        <f t="shared" si="100"/>
        <v>185</v>
      </c>
      <c r="E174" s="2">
        <f t="shared" si="101"/>
        <v>568</v>
      </c>
      <c r="F174" s="34" t="s">
        <v>233</v>
      </c>
      <c r="G174" s="2" t="str">
        <f t="shared" si="102"/>
        <v>Manchester</v>
      </c>
      <c r="H174">
        <v>181</v>
      </c>
      <c r="I174">
        <v>202</v>
      </c>
      <c r="J174">
        <v>185</v>
      </c>
      <c r="K174" s="33">
        <f t="shared" si="103"/>
        <v>568</v>
      </c>
    </row>
    <row r="175" spans="1:21" x14ac:dyDescent="0.25">
      <c r="A175" s="20" t="str">
        <f t="shared" si="104"/>
        <v>Manchester</v>
      </c>
      <c r="B175" s="2">
        <f t="shared" si="98"/>
        <v>163</v>
      </c>
      <c r="C175" s="2">
        <f t="shared" si="99"/>
        <v>147</v>
      </c>
      <c r="D175" s="2">
        <f t="shared" si="100"/>
        <v>204</v>
      </c>
      <c r="E175" s="2">
        <f t="shared" si="101"/>
        <v>514</v>
      </c>
      <c r="F175" s="28" t="s">
        <v>47</v>
      </c>
      <c r="G175" s="2" t="str">
        <f t="shared" si="102"/>
        <v>Manchester</v>
      </c>
      <c r="H175">
        <v>163</v>
      </c>
      <c r="I175" s="41">
        <v>147</v>
      </c>
      <c r="J175">
        <v>204</v>
      </c>
      <c r="K175" s="33">
        <f t="shared" si="103"/>
        <v>514</v>
      </c>
    </row>
    <row r="176" spans="1:21" x14ac:dyDescent="0.25">
      <c r="A176" s="20" t="str">
        <f t="shared" si="104"/>
        <v>Manchester</v>
      </c>
      <c r="B176" s="2">
        <f t="shared" si="98"/>
        <v>203</v>
      </c>
      <c r="C176" s="2">
        <f t="shared" si="99"/>
        <v>143</v>
      </c>
      <c r="D176" s="2">
        <f t="shared" si="100"/>
        <v>0</v>
      </c>
      <c r="E176" s="2">
        <f t="shared" si="101"/>
        <v>346</v>
      </c>
      <c r="F176" s="28" t="s">
        <v>145</v>
      </c>
      <c r="G176" s="2" t="str">
        <f t="shared" si="102"/>
        <v>Manchester</v>
      </c>
      <c r="H176">
        <v>203</v>
      </c>
      <c r="I176">
        <v>143</v>
      </c>
      <c r="K176">
        <f t="shared" si="103"/>
        <v>346</v>
      </c>
    </row>
    <row r="177" spans="1:11" x14ac:dyDescent="0.25">
      <c r="A177" s="20" t="str">
        <f t="shared" si="104"/>
        <v>Manchester</v>
      </c>
      <c r="B177" s="2">
        <f t="shared" si="98"/>
        <v>0</v>
      </c>
      <c r="C177" s="2">
        <f t="shared" si="99"/>
        <v>0</v>
      </c>
      <c r="D177" s="2">
        <f t="shared" si="100"/>
        <v>0</v>
      </c>
      <c r="E177" s="2">
        <f t="shared" si="101"/>
        <v>0</v>
      </c>
      <c r="F177" s="28" t="s">
        <v>234</v>
      </c>
      <c r="G177" s="2" t="str">
        <f t="shared" si="102"/>
        <v>Manchester</v>
      </c>
      <c r="K177" s="34">
        <f t="shared" si="103"/>
        <v>0</v>
      </c>
    </row>
    <row r="178" spans="1:11" x14ac:dyDescent="0.25">
      <c r="A178" s="20" t="str">
        <f t="shared" si="104"/>
        <v>Manchester</v>
      </c>
      <c r="B178" s="2">
        <f t="shared" si="98"/>
        <v>0</v>
      </c>
      <c r="C178" s="2">
        <f t="shared" si="99"/>
        <v>0</v>
      </c>
      <c r="D178" s="2">
        <f t="shared" si="100"/>
        <v>159</v>
      </c>
      <c r="E178" s="2">
        <f t="shared" si="101"/>
        <v>159</v>
      </c>
      <c r="F178" s="28" t="s">
        <v>235</v>
      </c>
      <c r="G178" s="2" t="str">
        <f t="shared" si="102"/>
        <v>Manchester</v>
      </c>
      <c r="J178" s="41">
        <v>159</v>
      </c>
      <c r="K178" s="34">
        <f t="shared" si="103"/>
        <v>159</v>
      </c>
    </row>
    <row r="179" spans="1:11" x14ac:dyDescent="0.25">
      <c r="A179" s="20" t="str">
        <f t="shared" si="104"/>
        <v>Manchester</v>
      </c>
      <c r="B179" s="2">
        <f t="shared" si="98"/>
        <v>0</v>
      </c>
      <c r="C179" s="2">
        <f t="shared" si="99"/>
        <v>0</v>
      </c>
      <c r="D179" s="2">
        <f t="shared" si="100"/>
        <v>0</v>
      </c>
      <c r="E179" s="2">
        <f t="shared" si="101"/>
        <v>0</v>
      </c>
      <c r="F179" s="34" t="s">
        <v>236</v>
      </c>
      <c r="G179" s="2" t="str">
        <f t="shared" si="102"/>
        <v>Manchester</v>
      </c>
      <c r="K179" s="34">
        <f t="shared" si="103"/>
        <v>0</v>
      </c>
    </row>
    <row r="180" spans="1:11" x14ac:dyDescent="0.25">
      <c r="A180" s="20" t="str">
        <f t="shared" si="104"/>
        <v>Manchester</v>
      </c>
      <c r="B180" s="2">
        <f t="shared" si="98"/>
        <v>0</v>
      </c>
      <c r="C180" s="2">
        <f t="shared" si="99"/>
        <v>0</v>
      </c>
      <c r="D180" s="2">
        <f t="shared" si="100"/>
        <v>0</v>
      </c>
      <c r="E180" s="2">
        <f t="shared" si="101"/>
        <v>0</v>
      </c>
      <c r="F180" s="34"/>
      <c r="G180" s="2" t="str">
        <f t="shared" si="102"/>
        <v>Manchester</v>
      </c>
      <c r="K180" s="34">
        <f t="shared" si="103"/>
        <v>0</v>
      </c>
    </row>
    <row r="181" spans="1:11" x14ac:dyDescent="0.25">
      <c r="A181" s="20" t="str">
        <f t="shared" si="104"/>
        <v>Manchester</v>
      </c>
      <c r="B181" s="2">
        <f t="shared" si="98"/>
        <v>0</v>
      </c>
      <c r="C181" s="2">
        <f t="shared" si="99"/>
        <v>0</v>
      </c>
      <c r="D181" s="2">
        <f t="shared" si="100"/>
        <v>0</v>
      </c>
      <c r="E181" s="2">
        <f t="shared" si="101"/>
        <v>0</v>
      </c>
      <c r="F181" s="34"/>
      <c r="G181" s="2" t="str">
        <f t="shared" si="102"/>
        <v>Manchester</v>
      </c>
      <c r="K181" s="33">
        <f t="shared" si="103"/>
        <v>0</v>
      </c>
    </row>
    <row r="182" spans="1:11" x14ac:dyDescent="0.25">
      <c r="A182" s="20"/>
      <c r="F182" s="22" t="s">
        <v>2</v>
      </c>
      <c r="G182" s="2" t="str">
        <f>A172</f>
        <v>Manchester</v>
      </c>
      <c r="H182">
        <f>SUM(H172:H181)</f>
        <v>991</v>
      </c>
      <c r="I182">
        <f>SUM(I172:I181)</f>
        <v>817</v>
      </c>
      <c r="J182">
        <f>SUM(J172:J181)</f>
        <v>975</v>
      </c>
      <c r="K182" s="33">
        <f>SUM(K172:K181)</f>
        <v>2783</v>
      </c>
    </row>
    <row r="183" spans="1:11" x14ac:dyDescent="0.25">
      <c r="A183" s="20"/>
      <c r="F183" s="34"/>
      <c r="K183" s="33"/>
    </row>
    <row r="184" spans="1:11" x14ac:dyDescent="0.25">
      <c r="A184" s="20" t="s">
        <v>8</v>
      </c>
      <c r="B184" s="2">
        <f t="shared" ref="B184:B193" si="105">H184</f>
        <v>134</v>
      </c>
      <c r="C184" s="2">
        <f t="shared" ref="C184:C193" si="106">I184</f>
        <v>97</v>
      </c>
      <c r="D184" s="2">
        <f t="shared" ref="D184:D193" si="107">J184</f>
        <v>148</v>
      </c>
      <c r="E184" s="2">
        <f t="shared" ref="E184:E193" si="108">K184</f>
        <v>379</v>
      </c>
      <c r="F184" s="29" t="s">
        <v>320</v>
      </c>
      <c r="G184" s="2" t="str">
        <f t="shared" ref="G184:G193" si="109">A184</f>
        <v>Mater Dei</v>
      </c>
      <c r="H184">
        <v>134</v>
      </c>
      <c r="I184">
        <v>97</v>
      </c>
      <c r="J184">
        <v>148</v>
      </c>
      <c r="K184" s="34">
        <f t="shared" ref="K184:K193" si="110">SUM(H184:J184)</f>
        <v>379</v>
      </c>
    </row>
    <row r="185" spans="1:11" x14ac:dyDescent="0.25">
      <c r="A185" s="20" t="str">
        <f t="shared" ref="A185:A193" si="111">$A184</f>
        <v>Mater Dei</v>
      </c>
      <c r="B185" s="2">
        <f t="shared" si="105"/>
        <v>107</v>
      </c>
      <c r="C185" s="2">
        <f t="shared" si="106"/>
        <v>79</v>
      </c>
      <c r="D185" s="2">
        <f t="shared" si="107"/>
        <v>112</v>
      </c>
      <c r="E185" s="2">
        <f t="shared" si="108"/>
        <v>298</v>
      </c>
      <c r="F185" s="29" t="s">
        <v>321</v>
      </c>
      <c r="G185" s="2" t="str">
        <f t="shared" si="109"/>
        <v>Mater Dei</v>
      </c>
      <c r="H185">
        <v>107</v>
      </c>
      <c r="I185">
        <v>79</v>
      </c>
      <c r="J185">
        <v>112</v>
      </c>
      <c r="K185" s="34">
        <f t="shared" si="110"/>
        <v>298</v>
      </c>
    </row>
    <row r="186" spans="1:11" x14ac:dyDescent="0.25">
      <c r="A186" s="20" t="str">
        <f t="shared" si="111"/>
        <v>Mater Dei</v>
      </c>
      <c r="B186" s="2">
        <f t="shared" si="105"/>
        <v>93</v>
      </c>
      <c r="C186" s="2">
        <f t="shared" si="106"/>
        <v>100</v>
      </c>
      <c r="D186" s="2">
        <f t="shared" si="107"/>
        <v>99</v>
      </c>
      <c r="E186" s="2">
        <f t="shared" si="108"/>
        <v>292</v>
      </c>
      <c r="F186" s="29" t="s">
        <v>322</v>
      </c>
      <c r="G186" s="2" t="str">
        <f t="shared" si="109"/>
        <v>Mater Dei</v>
      </c>
      <c r="H186">
        <v>93</v>
      </c>
      <c r="I186">
        <v>100</v>
      </c>
      <c r="J186">
        <v>99</v>
      </c>
      <c r="K186" s="34">
        <f t="shared" si="110"/>
        <v>292</v>
      </c>
    </row>
    <row r="187" spans="1:11" x14ac:dyDescent="0.25">
      <c r="A187" s="20" t="str">
        <f t="shared" si="111"/>
        <v>Mater Dei</v>
      </c>
      <c r="B187" s="2">
        <f t="shared" si="105"/>
        <v>150</v>
      </c>
      <c r="C187" s="2">
        <f t="shared" si="106"/>
        <v>134</v>
      </c>
      <c r="D187" s="2">
        <f t="shared" si="107"/>
        <v>118</v>
      </c>
      <c r="E187" s="2">
        <f t="shared" si="108"/>
        <v>402</v>
      </c>
      <c r="F187" s="29" t="s">
        <v>323</v>
      </c>
      <c r="G187" s="2" t="str">
        <f t="shared" si="109"/>
        <v>Mater Dei</v>
      </c>
      <c r="H187">
        <v>150</v>
      </c>
      <c r="I187">
        <v>134</v>
      </c>
      <c r="J187">
        <v>118</v>
      </c>
      <c r="K187" s="34">
        <f t="shared" si="110"/>
        <v>402</v>
      </c>
    </row>
    <row r="188" spans="1:11" x14ac:dyDescent="0.25">
      <c r="A188" s="20" t="str">
        <f t="shared" si="111"/>
        <v>Mater Dei</v>
      </c>
      <c r="B188" s="2">
        <f t="shared" si="105"/>
        <v>167</v>
      </c>
      <c r="C188" s="2">
        <f t="shared" si="106"/>
        <v>230</v>
      </c>
      <c r="D188" s="2">
        <f t="shared" si="107"/>
        <v>162</v>
      </c>
      <c r="E188" s="2">
        <f t="shared" si="108"/>
        <v>559</v>
      </c>
      <c r="F188" s="29" t="s">
        <v>324</v>
      </c>
      <c r="G188" s="2" t="str">
        <f t="shared" si="109"/>
        <v>Mater Dei</v>
      </c>
      <c r="H188">
        <v>167</v>
      </c>
      <c r="I188">
        <v>230</v>
      </c>
      <c r="J188">
        <v>162</v>
      </c>
      <c r="K188" s="34">
        <f t="shared" si="110"/>
        <v>559</v>
      </c>
    </row>
    <row r="189" spans="1:11" x14ac:dyDescent="0.25">
      <c r="A189" s="20" t="str">
        <f t="shared" si="111"/>
        <v>Mater Dei</v>
      </c>
      <c r="B189" s="2">
        <f t="shared" si="105"/>
        <v>0</v>
      </c>
      <c r="C189" s="2">
        <f t="shared" si="106"/>
        <v>0</v>
      </c>
      <c r="D189" s="2">
        <f t="shared" si="107"/>
        <v>0</v>
      </c>
      <c r="E189" s="2">
        <f t="shared" si="108"/>
        <v>0</v>
      </c>
      <c r="F189" s="29" t="s">
        <v>325</v>
      </c>
      <c r="G189" s="2" t="str">
        <f t="shared" si="109"/>
        <v>Mater Dei</v>
      </c>
      <c r="K189" s="34">
        <f t="shared" si="110"/>
        <v>0</v>
      </c>
    </row>
    <row r="190" spans="1:11" x14ac:dyDescent="0.25">
      <c r="A190" s="20" t="str">
        <f t="shared" si="111"/>
        <v>Mater Dei</v>
      </c>
      <c r="B190" s="2">
        <f t="shared" si="105"/>
        <v>0</v>
      </c>
      <c r="C190" s="2">
        <f t="shared" si="106"/>
        <v>0</v>
      </c>
      <c r="D190" s="2">
        <f t="shared" si="107"/>
        <v>0</v>
      </c>
      <c r="E190" s="2">
        <f t="shared" si="108"/>
        <v>0</v>
      </c>
      <c r="F190" s="34"/>
      <c r="G190" s="2" t="str">
        <f t="shared" si="109"/>
        <v>Mater Dei</v>
      </c>
      <c r="K190" s="33">
        <f t="shared" si="110"/>
        <v>0</v>
      </c>
    </row>
    <row r="191" spans="1:11" x14ac:dyDescent="0.25">
      <c r="A191" s="20" t="str">
        <f t="shared" si="111"/>
        <v>Mater Dei</v>
      </c>
      <c r="B191" s="2">
        <f t="shared" si="105"/>
        <v>0</v>
      </c>
      <c r="C191" s="2">
        <f t="shared" si="106"/>
        <v>0</v>
      </c>
      <c r="D191" s="2">
        <f t="shared" si="107"/>
        <v>0</v>
      </c>
      <c r="E191" s="2">
        <f t="shared" si="108"/>
        <v>0</v>
      </c>
      <c r="F191" s="34"/>
      <c r="G191" s="2" t="str">
        <f t="shared" si="109"/>
        <v>Mater Dei</v>
      </c>
      <c r="K191" s="33">
        <f t="shared" si="110"/>
        <v>0</v>
      </c>
    </row>
    <row r="192" spans="1:11" x14ac:dyDescent="0.25">
      <c r="A192" s="20" t="str">
        <f t="shared" si="111"/>
        <v>Mater Dei</v>
      </c>
      <c r="B192" s="2">
        <f t="shared" si="105"/>
        <v>0</v>
      </c>
      <c r="C192" s="2">
        <f t="shared" si="106"/>
        <v>0</v>
      </c>
      <c r="D192" s="2">
        <f t="shared" si="107"/>
        <v>0</v>
      </c>
      <c r="E192" s="2">
        <f t="shared" si="108"/>
        <v>0</v>
      </c>
      <c r="F192" s="28"/>
      <c r="G192" s="2" t="str">
        <f t="shared" si="109"/>
        <v>Mater Dei</v>
      </c>
      <c r="K192" s="33">
        <f t="shared" si="110"/>
        <v>0</v>
      </c>
    </row>
    <row r="193" spans="1:21" x14ac:dyDescent="0.25">
      <c r="A193" s="20" t="str">
        <f t="shared" si="111"/>
        <v>Mater Dei</v>
      </c>
      <c r="B193" s="2">
        <f t="shared" si="105"/>
        <v>0</v>
      </c>
      <c r="C193" s="2">
        <f t="shared" si="106"/>
        <v>0</v>
      </c>
      <c r="D193" s="2">
        <f t="shared" si="107"/>
        <v>0</v>
      </c>
      <c r="E193" s="2">
        <f t="shared" si="108"/>
        <v>0</v>
      </c>
      <c r="F193" s="28"/>
      <c r="G193" s="2" t="str">
        <f t="shared" si="109"/>
        <v>Mater Dei</v>
      </c>
      <c r="K193" s="33">
        <f t="shared" si="110"/>
        <v>0</v>
      </c>
    </row>
    <row r="194" spans="1:21" x14ac:dyDescent="0.25">
      <c r="A194" s="20"/>
      <c r="F194" s="22" t="s">
        <v>2</v>
      </c>
      <c r="G194" s="2" t="str">
        <f>A184</f>
        <v>Mater Dei</v>
      </c>
      <c r="H194">
        <f>SUM(H184:H193)</f>
        <v>651</v>
      </c>
      <c r="I194">
        <f>SUM(I184:I193)</f>
        <v>640</v>
      </c>
      <c r="J194">
        <f>SUM(J184:J193)</f>
        <v>639</v>
      </c>
      <c r="K194" s="33">
        <f>SUM(K184:K193)</f>
        <v>1930</v>
      </c>
    </row>
    <row r="195" spans="1:21" x14ac:dyDescent="0.25">
      <c r="A195" s="20"/>
      <c r="F195" s="28"/>
      <c r="K195" s="33"/>
    </row>
    <row r="196" spans="1:21" x14ac:dyDescent="0.25">
      <c r="A196" s="20" t="s">
        <v>9</v>
      </c>
      <c r="B196" s="2">
        <f t="shared" ref="B196:B205" si="112">H196</f>
        <v>178</v>
      </c>
      <c r="C196" s="2">
        <f t="shared" ref="C196:C205" si="113">I196</f>
        <v>82</v>
      </c>
      <c r="D196" s="2">
        <f t="shared" ref="D196:D205" si="114">J196</f>
        <v>143</v>
      </c>
      <c r="E196" s="2">
        <f t="shared" ref="E196:E205" si="115">K196</f>
        <v>403</v>
      </c>
      <c r="F196" s="34" t="s">
        <v>338</v>
      </c>
      <c r="G196" s="2" t="str">
        <f t="shared" ref="G196:G205" si="116">A196</f>
        <v>St. John Vianney</v>
      </c>
      <c r="H196">
        <v>178</v>
      </c>
      <c r="I196">
        <v>82</v>
      </c>
      <c r="J196">
        <v>143</v>
      </c>
      <c r="K196" s="34">
        <f t="shared" ref="K196:K205" si="117">SUM(H196:J196)</f>
        <v>403</v>
      </c>
    </row>
    <row r="197" spans="1:21" x14ac:dyDescent="0.25">
      <c r="A197" s="20" t="str">
        <f t="shared" ref="A197:A205" si="118">$A196</f>
        <v>St. John Vianney</v>
      </c>
      <c r="B197" s="2">
        <f t="shared" si="112"/>
        <v>85</v>
      </c>
      <c r="C197" s="2">
        <f t="shared" si="113"/>
        <v>86</v>
      </c>
      <c r="D197" s="2">
        <f t="shared" si="114"/>
        <v>98</v>
      </c>
      <c r="E197" s="2">
        <f t="shared" si="115"/>
        <v>269</v>
      </c>
      <c r="F197" s="34" t="s">
        <v>339</v>
      </c>
      <c r="G197" s="2" t="str">
        <f t="shared" si="116"/>
        <v>St. John Vianney</v>
      </c>
      <c r="H197">
        <v>85</v>
      </c>
      <c r="I197">
        <v>86</v>
      </c>
      <c r="J197">
        <v>98</v>
      </c>
      <c r="K197" s="34">
        <f t="shared" si="117"/>
        <v>269</v>
      </c>
    </row>
    <row r="198" spans="1:21" x14ac:dyDescent="0.25">
      <c r="A198" s="20" t="str">
        <f t="shared" si="118"/>
        <v>St. John Vianney</v>
      </c>
      <c r="B198" s="2">
        <f t="shared" si="112"/>
        <v>0</v>
      </c>
      <c r="C198" s="2">
        <f t="shared" si="113"/>
        <v>0</v>
      </c>
      <c r="D198" s="2">
        <f t="shared" si="114"/>
        <v>0</v>
      </c>
      <c r="E198" s="2">
        <f t="shared" si="115"/>
        <v>0</v>
      </c>
      <c r="F198" s="34" t="s">
        <v>340</v>
      </c>
      <c r="G198" s="2" t="str">
        <f t="shared" si="116"/>
        <v>St. John Vianney</v>
      </c>
      <c r="K198" s="33">
        <f t="shared" si="117"/>
        <v>0</v>
      </c>
    </row>
    <row r="199" spans="1:21" x14ac:dyDescent="0.25">
      <c r="A199" s="20" t="str">
        <f t="shared" si="118"/>
        <v>St. John Vianney</v>
      </c>
      <c r="B199" s="2">
        <f t="shared" si="112"/>
        <v>119</v>
      </c>
      <c r="C199" s="2">
        <f t="shared" si="113"/>
        <v>134</v>
      </c>
      <c r="D199" s="2">
        <f t="shared" si="114"/>
        <v>127</v>
      </c>
      <c r="E199" s="2">
        <f t="shared" si="115"/>
        <v>380</v>
      </c>
      <c r="F199" s="34" t="s">
        <v>341</v>
      </c>
      <c r="G199" s="2" t="str">
        <f t="shared" si="116"/>
        <v>St. John Vianney</v>
      </c>
      <c r="H199">
        <v>119</v>
      </c>
      <c r="I199">
        <v>134</v>
      </c>
      <c r="J199">
        <v>127</v>
      </c>
      <c r="K199" s="34">
        <f t="shared" si="117"/>
        <v>380</v>
      </c>
    </row>
    <row r="200" spans="1:21" x14ac:dyDescent="0.25">
      <c r="A200" s="20" t="str">
        <f t="shared" si="118"/>
        <v>St. John Vianney</v>
      </c>
      <c r="B200" s="2">
        <f t="shared" si="112"/>
        <v>177</v>
      </c>
      <c r="C200" s="2">
        <f t="shared" si="113"/>
        <v>147</v>
      </c>
      <c r="D200" s="2">
        <f t="shared" si="114"/>
        <v>171</v>
      </c>
      <c r="E200" s="2">
        <f t="shared" si="115"/>
        <v>495</v>
      </c>
      <c r="F200" s="34" t="s">
        <v>342</v>
      </c>
      <c r="G200" s="2" t="str">
        <f t="shared" si="116"/>
        <v>St. John Vianney</v>
      </c>
      <c r="H200">
        <v>177</v>
      </c>
      <c r="I200">
        <v>147</v>
      </c>
      <c r="J200">
        <v>171</v>
      </c>
      <c r="K200" s="34">
        <f t="shared" si="117"/>
        <v>495</v>
      </c>
    </row>
    <row r="201" spans="1:21" x14ac:dyDescent="0.25">
      <c r="A201" s="20" t="str">
        <f t="shared" si="118"/>
        <v>St. John Vianney</v>
      </c>
      <c r="B201" s="2">
        <f t="shared" si="112"/>
        <v>0</v>
      </c>
      <c r="C201" s="2">
        <f t="shared" si="113"/>
        <v>94</v>
      </c>
      <c r="D201" s="2">
        <f t="shared" si="114"/>
        <v>147</v>
      </c>
      <c r="E201" s="2">
        <f t="shared" si="115"/>
        <v>241</v>
      </c>
      <c r="F201" s="34" t="s">
        <v>343</v>
      </c>
      <c r="G201" s="2" t="str">
        <f t="shared" si="116"/>
        <v>St. John Vianney</v>
      </c>
      <c r="I201">
        <v>94</v>
      </c>
      <c r="J201">
        <v>147</v>
      </c>
      <c r="K201" s="34">
        <f t="shared" si="117"/>
        <v>241</v>
      </c>
    </row>
    <row r="202" spans="1:21" x14ac:dyDescent="0.25">
      <c r="A202" s="33" t="str">
        <f t="shared" si="118"/>
        <v>St. John Vianney</v>
      </c>
      <c r="B202" s="2">
        <f t="shared" si="112"/>
        <v>0</v>
      </c>
      <c r="C202" s="2">
        <f t="shared" si="113"/>
        <v>0</v>
      </c>
      <c r="D202" s="2">
        <f t="shared" si="114"/>
        <v>0</v>
      </c>
      <c r="E202" s="2">
        <f t="shared" si="115"/>
        <v>0</v>
      </c>
      <c r="F202" s="34"/>
      <c r="G202" s="2" t="str">
        <f t="shared" si="116"/>
        <v>St. John Vianney</v>
      </c>
      <c r="K202" s="34">
        <f t="shared" si="117"/>
        <v>0</v>
      </c>
    </row>
    <row r="203" spans="1:21" x14ac:dyDescent="0.25">
      <c r="A203" s="20" t="str">
        <f t="shared" si="118"/>
        <v>St. John Vianney</v>
      </c>
      <c r="B203" s="2">
        <f t="shared" si="112"/>
        <v>0</v>
      </c>
      <c r="C203" s="2">
        <f t="shared" si="113"/>
        <v>0</v>
      </c>
      <c r="D203" s="2">
        <f t="shared" si="114"/>
        <v>0</v>
      </c>
      <c r="E203" s="2">
        <f t="shared" si="115"/>
        <v>0</v>
      </c>
      <c r="F203" s="34"/>
      <c r="G203" s="2" t="str">
        <f t="shared" si="116"/>
        <v>St. John Vianney</v>
      </c>
      <c r="K203" s="33">
        <f t="shared" si="117"/>
        <v>0</v>
      </c>
    </row>
    <row r="204" spans="1:21" x14ac:dyDescent="0.25">
      <c r="A204" s="20" t="str">
        <f t="shared" si="118"/>
        <v>St. John Vianney</v>
      </c>
      <c r="B204" s="2">
        <f t="shared" si="112"/>
        <v>0</v>
      </c>
      <c r="C204" s="2">
        <f t="shared" si="113"/>
        <v>0</v>
      </c>
      <c r="D204" s="2">
        <f t="shared" si="114"/>
        <v>0</v>
      </c>
      <c r="E204" s="2">
        <f t="shared" si="115"/>
        <v>0</v>
      </c>
      <c r="F204" s="34"/>
      <c r="G204" s="2" t="str">
        <f t="shared" si="116"/>
        <v>St. John Vianney</v>
      </c>
      <c r="K204">
        <f t="shared" si="117"/>
        <v>0</v>
      </c>
    </row>
    <row r="205" spans="1:21" x14ac:dyDescent="0.25">
      <c r="A205" s="20" t="str">
        <f t="shared" si="118"/>
        <v>St. John Vianney</v>
      </c>
      <c r="B205" s="2">
        <f t="shared" si="112"/>
        <v>0</v>
      </c>
      <c r="C205" s="2">
        <f t="shared" si="113"/>
        <v>0</v>
      </c>
      <c r="D205" s="2">
        <f t="shared" si="114"/>
        <v>0</v>
      </c>
      <c r="E205" s="2">
        <f t="shared" si="115"/>
        <v>0</v>
      </c>
      <c r="F205" s="28"/>
      <c r="G205" s="2" t="str">
        <f t="shared" si="116"/>
        <v>St. John Vianney</v>
      </c>
      <c r="K205" s="33">
        <f t="shared" si="117"/>
        <v>0</v>
      </c>
    </row>
    <row r="206" spans="1:21" x14ac:dyDescent="0.25">
      <c r="F206" s="22" t="s">
        <v>2</v>
      </c>
      <c r="G206" s="2" t="str">
        <f>A196</f>
        <v>St. John Vianney</v>
      </c>
      <c r="H206">
        <f>SUM(H196:H205)</f>
        <v>559</v>
      </c>
      <c r="I206">
        <f>SUM(I196:I205)</f>
        <v>543</v>
      </c>
      <c r="J206">
        <f>SUM(J196:J205)</f>
        <v>686</v>
      </c>
      <c r="K206">
        <f>SUM(K196:K205)</f>
        <v>1788</v>
      </c>
    </row>
    <row r="207" spans="1:21" s="33" customFormat="1" x14ac:dyDescent="0.25">
      <c r="B207" s="2"/>
      <c r="C207" s="2"/>
      <c r="D207" s="2"/>
      <c r="E207" s="2"/>
      <c r="F207" s="22"/>
      <c r="G207" s="2"/>
      <c r="L207" s="2"/>
      <c r="M207" s="2"/>
      <c r="N207" s="2"/>
      <c r="S207" s="34"/>
      <c r="T207" s="34"/>
      <c r="U207" s="34"/>
    </row>
    <row r="208" spans="1:21" s="33" customFormat="1" x14ac:dyDescent="0.25">
      <c r="A208" s="33" t="s">
        <v>254</v>
      </c>
      <c r="B208" s="2">
        <f t="shared" ref="B208:B217" si="119">H208</f>
        <v>169</v>
      </c>
      <c r="C208" s="2">
        <f t="shared" ref="C208:C217" si="120">I208</f>
        <v>212</v>
      </c>
      <c r="D208" s="2">
        <f t="shared" ref="D208:D217" si="121">J208</f>
        <v>217</v>
      </c>
      <c r="E208" s="2">
        <f t="shared" ref="E208:E217" si="122">K208</f>
        <v>598</v>
      </c>
      <c r="F208" s="34" t="s">
        <v>238</v>
      </c>
      <c r="G208" s="2" t="str">
        <f t="shared" ref="G208:G217" si="123">A208</f>
        <v>Southern Regional</v>
      </c>
      <c r="H208" s="33">
        <v>169</v>
      </c>
      <c r="I208" s="33">
        <v>212</v>
      </c>
      <c r="J208" s="33">
        <v>217</v>
      </c>
      <c r="K208" s="34">
        <f t="shared" ref="K208:K217" si="124">SUM(H208:J208)</f>
        <v>598</v>
      </c>
      <c r="L208" s="2"/>
      <c r="M208" s="2"/>
      <c r="N208" s="2"/>
      <c r="S208" s="34"/>
      <c r="T208" s="34"/>
      <c r="U208" s="34"/>
    </row>
    <row r="209" spans="1:21" s="33" customFormat="1" x14ac:dyDescent="0.25">
      <c r="A209" s="33" t="str">
        <f t="shared" ref="A209:A217" si="125">$A208</f>
        <v>Southern Regional</v>
      </c>
      <c r="B209" s="2">
        <f t="shared" si="119"/>
        <v>127</v>
      </c>
      <c r="C209" s="2">
        <f t="shared" si="120"/>
        <v>0</v>
      </c>
      <c r="D209" s="2">
        <f t="shared" si="121"/>
        <v>0</v>
      </c>
      <c r="E209" s="2">
        <f t="shared" si="122"/>
        <v>127</v>
      </c>
      <c r="F209" s="34" t="s">
        <v>239</v>
      </c>
      <c r="G209" s="2" t="str">
        <f t="shared" si="123"/>
        <v>Southern Regional</v>
      </c>
      <c r="H209" s="33">
        <v>127</v>
      </c>
      <c r="K209" s="34">
        <f t="shared" si="124"/>
        <v>127</v>
      </c>
      <c r="L209" s="2"/>
      <c r="M209" s="2"/>
      <c r="N209" s="2"/>
      <c r="S209" s="34"/>
      <c r="T209" s="34"/>
      <c r="U209" s="34"/>
    </row>
    <row r="210" spans="1:21" s="33" customFormat="1" x14ac:dyDescent="0.25">
      <c r="A210" s="33" t="str">
        <f t="shared" si="125"/>
        <v>Southern Regional</v>
      </c>
      <c r="B210" s="2">
        <f t="shared" si="119"/>
        <v>192</v>
      </c>
      <c r="C210" s="2">
        <f t="shared" si="120"/>
        <v>176</v>
      </c>
      <c r="D210" s="2">
        <f t="shared" si="121"/>
        <v>195</v>
      </c>
      <c r="E210" s="2">
        <f t="shared" si="122"/>
        <v>563</v>
      </c>
      <c r="F210" s="34" t="s">
        <v>240</v>
      </c>
      <c r="G210" s="2" t="str">
        <f t="shared" si="123"/>
        <v>Southern Regional</v>
      </c>
      <c r="H210" s="33">
        <v>192</v>
      </c>
      <c r="I210" s="33">
        <v>176</v>
      </c>
      <c r="J210" s="33">
        <v>195</v>
      </c>
      <c r="K210" s="33">
        <f t="shared" si="124"/>
        <v>563</v>
      </c>
      <c r="L210" s="2"/>
      <c r="M210" s="2"/>
      <c r="N210" s="2"/>
      <c r="S210" s="34"/>
      <c r="T210" s="34"/>
      <c r="U210" s="34"/>
    </row>
    <row r="211" spans="1:21" s="33" customFormat="1" x14ac:dyDescent="0.25">
      <c r="A211" s="33" t="str">
        <f t="shared" si="125"/>
        <v>Southern Regional</v>
      </c>
      <c r="B211" s="2">
        <f t="shared" si="119"/>
        <v>215</v>
      </c>
      <c r="C211" s="2">
        <f t="shared" si="120"/>
        <v>200</v>
      </c>
      <c r="D211" s="2">
        <f t="shared" si="121"/>
        <v>181</v>
      </c>
      <c r="E211" s="2">
        <f t="shared" si="122"/>
        <v>596</v>
      </c>
      <c r="F211" s="34" t="s">
        <v>241</v>
      </c>
      <c r="G211" s="2" t="str">
        <f t="shared" si="123"/>
        <v>Southern Regional</v>
      </c>
      <c r="H211" s="33">
        <v>215</v>
      </c>
      <c r="I211" s="33">
        <v>200</v>
      </c>
      <c r="J211" s="33">
        <v>181</v>
      </c>
      <c r="K211" s="34">
        <f t="shared" si="124"/>
        <v>596</v>
      </c>
      <c r="L211" s="2"/>
      <c r="M211" s="2"/>
      <c r="N211" s="2"/>
      <c r="S211" s="34"/>
      <c r="T211" s="34"/>
      <c r="U211" s="34"/>
    </row>
    <row r="212" spans="1:21" s="33" customFormat="1" x14ac:dyDescent="0.25">
      <c r="A212" s="33" t="str">
        <f t="shared" si="125"/>
        <v>Southern Regional</v>
      </c>
      <c r="B212" s="2">
        <f t="shared" si="119"/>
        <v>0</v>
      </c>
      <c r="C212" s="2">
        <f t="shared" si="120"/>
        <v>178</v>
      </c>
      <c r="D212" s="2">
        <f t="shared" si="121"/>
        <v>191</v>
      </c>
      <c r="E212" s="2">
        <f t="shared" si="122"/>
        <v>369</v>
      </c>
      <c r="F212" s="34" t="s">
        <v>242</v>
      </c>
      <c r="G212" s="2" t="str">
        <f t="shared" si="123"/>
        <v>Southern Regional</v>
      </c>
      <c r="I212" s="33">
        <v>178</v>
      </c>
      <c r="J212" s="33">
        <v>191</v>
      </c>
      <c r="K212" s="34">
        <f t="shared" si="124"/>
        <v>369</v>
      </c>
      <c r="L212" s="2"/>
      <c r="M212" s="2"/>
      <c r="N212" s="2"/>
      <c r="S212" s="34"/>
      <c r="T212" s="34"/>
      <c r="U212" s="34"/>
    </row>
    <row r="213" spans="1:21" s="33" customFormat="1" x14ac:dyDescent="0.25">
      <c r="A213" s="33" t="str">
        <f t="shared" si="125"/>
        <v>Southern Regional</v>
      </c>
      <c r="B213" s="2">
        <f t="shared" si="119"/>
        <v>0</v>
      </c>
      <c r="C213" s="2">
        <f t="shared" si="120"/>
        <v>0</v>
      </c>
      <c r="D213" s="2">
        <f t="shared" si="121"/>
        <v>0</v>
      </c>
      <c r="E213" s="2">
        <f t="shared" si="122"/>
        <v>0</v>
      </c>
      <c r="F213" s="34" t="s">
        <v>243</v>
      </c>
      <c r="G213" s="2" t="str">
        <f t="shared" si="123"/>
        <v>Southern Regional</v>
      </c>
      <c r="K213" s="34">
        <f t="shared" si="124"/>
        <v>0</v>
      </c>
      <c r="L213" s="2"/>
      <c r="M213" s="2"/>
      <c r="N213" s="2"/>
      <c r="S213" s="34"/>
      <c r="T213" s="34"/>
      <c r="U213" s="34"/>
    </row>
    <row r="214" spans="1:21" s="33" customFormat="1" x14ac:dyDescent="0.25">
      <c r="A214" s="33" t="str">
        <f t="shared" si="125"/>
        <v>Southern Regional</v>
      </c>
      <c r="B214" s="2">
        <f t="shared" si="119"/>
        <v>199</v>
      </c>
      <c r="C214" s="2">
        <f t="shared" si="120"/>
        <v>192</v>
      </c>
      <c r="D214" s="2">
        <f t="shared" si="121"/>
        <v>158</v>
      </c>
      <c r="E214" s="2">
        <f t="shared" si="122"/>
        <v>549</v>
      </c>
      <c r="F214" s="34" t="s">
        <v>244</v>
      </c>
      <c r="G214" s="2" t="str">
        <f t="shared" si="123"/>
        <v>Southern Regional</v>
      </c>
      <c r="H214" s="33">
        <v>199</v>
      </c>
      <c r="I214" s="33">
        <v>192</v>
      </c>
      <c r="J214" s="33">
        <v>158</v>
      </c>
      <c r="K214" s="34">
        <f t="shared" si="124"/>
        <v>549</v>
      </c>
      <c r="L214" s="2"/>
      <c r="M214" s="2"/>
      <c r="N214" s="2"/>
      <c r="S214" s="34"/>
      <c r="T214" s="34"/>
      <c r="U214" s="34"/>
    </row>
    <row r="215" spans="1:21" s="33" customFormat="1" x14ac:dyDescent="0.25">
      <c r="A215" s="33" t="str">
        <f t="shared" si="125"/>
        <v>Southern Regional</v>
      </c>
      <c r="B215" s="2">
        <f t="shared" si="119"/>
        <v>0</v>
      </c>
      <c r="C215" s="2">
        <f t="shared" si="120"/>
        <v>0</v>
      </c>
      <c r="D215" s="2">
        <f t="shared" si="121"/>
        <v>0</v>
      </c>
      <c r="E215" s="2">
        <f t="shared" si="122"/>
        <v>0</v>
      </c>
      <c r="F215" s="34"/>
      <c r="G215" s="2" t="str">
        <f t="shared" si="123"/>
        <v>Southern Regional</v>
      </c>
      <c r="K215" s="33">
        <f t="shared" si="124"/>
        <v>0</v>
      </c>
      <c r="L215" s="2"/>
      <c r="M215" s="2"/>
      <c r="N215" s="2"/>
      <c r="S215" s="34"/>
      <c r="T215" s="34"/>
      <c r="U215" s="34"/>
    </row>
    <row r="216" spans="1:21" s="33" customFormat="1" x14ac:dyDescent="0.25">
      <c r="A216" s="33" t="str">
        <f t="shared" si="125"/>
        <v>Southern Regional</v>
      </c>
      <c r="B216" s="2">
        <f t="shared" si="119"/>
        <v>0</v>
      </c>
      <c r="C216" s="2">
        <f t="shared" si="120"/>
        <v>0</v>
      </c>
      <c r="D216" s="2">
        <f t="shared" si="121"/>
        <v>0</v>
      </c>
      <c r="E216" s="2">
        <f t="shared" si="122"/>
        <v>0</v>
      </c>
      <c r="F216" s="34"/>
      <c r="G216" s="2" t="str">
        <f t="shared" si="123"/>
        <v>Southern Regional</v>
      </c>
      <c r="K216" s="33">
        <f t="shared" si="124"/>
        <v>0</v>
      </c>
      <c r="L216" s="2"/>
      <c r="M216" s="2"/>
      <c r="N216" s="2"/>
      <c r="S216" s="34"/>
      <c r="T216" s="34"/>
      <c r="U216" s="34"/>
    </row>
    <row r="217" spans="1:21" s="33" customFormat="1" x14ac:dyDescent="0.25">
      <c r="A217" s="33" t="str">
        <f t="shared" si="125"/>
        <v>Southern Regional</v>
      </c>
      <c r="B217" s="2">
        <f t="shared" si="119"/>
        <v>0</v>
      </c>
      <c r="C217" s="2">
        <f t="shared" si="120"/>
        <v>0</v>
      </c>
      <c r="D217" s="2">
        <f t="shared" si="121"/>
        <v>0</v>
      </c>
      <c r="E217" s="2">
        <f t="shared" si="122"/>
        <v>0</v>
      </c>
      <c r="F217" s="34"/>
      <c r="G217" s="2" t="str">
        <f t="shared" si="123"/>
        <v>Southern Regional</v>
      </c>
      <c r="K217" s="33">
        <f t="shared" si="124"/>
        <v>0</v>
      </c>
      <c r="L217" s="2"/>
      <c r="M217" s="2"/>
      <c r="N217" s="2"/>
      <c r="S217" s="34"/>
      <c r="T217" s="34"/>
      <c r="U217" s="34"/>
    </row>
    <row r="218" spans="1:21" s="33" customFormat="1" x14ac:dyDescent="0.25">
      <c r="B218" s="2"/>
      <c r="C218" s="2"/>
      <c r="D218" s="2"/>
      <c r="E218" s="2"/>
      <c r="F218" s="22" t="s">
        <v>2</v>
      </c>
      <c r="G218" s="2" t="str">
        <f>A208</f>
        <v>Southern Regional</v>
      </c>
      <c r="H218" s="33">
        <f>SUM(H208:H217)</f>
        <v>902</v>
      </c>
      <c r="I218" s="33">
        <f>SUM(I208:I217)</f>
        <v>958</v>
      </c>
      <c r="J218" s="33">
        <f>SUM(J208:J217)</f>
        <v>942</v>
      </c>
      <c r="K218" s="33">
        <f>SUM(K208:K217)</f>
        <v>2802</v>
      </c>
      <c r="L218" s="2"/>
      <c r="M218" s="2"/>
      <c r="N218" s="2"/>
      <c r="S218" s="34"/>
      <c r="T218" s="34"/>
      <c r="U218" s="34"/>
    </row>
    <row r="220" spans="1:21" x14ac:dyDescent="0.25">
      <c r="A220" t="s">
        <v>10</v>
      </c>
      <c r="B220" s="2">
        <f t="shared" ref="B220:B229" si="126">H220</f>
        <v>193</v>
      </c>
      <c r="C220" s="2">
        <f t="shared" ref="C220:C229" si="127">I220</f>
        <v>148</v>
      </c>
      <c r="D220" s="2">
        <f t="shared" ref="D220:D229" si="128">J220</f>
        <v>174</v>
      </c>
      <c r="E220" s="2">
        <f t="shared" ref="E220:E229" si="129">K220</f>
        <v>515</v>
      </c>
      <c r="F220" s="34" t="s">
        <v>52</v>
      </c>
      <c r="G220" s="2" t="str">
        <f t="shared" ref="G220:G229" si="130">A220</f>
        <v>Toms River East</v>
      </c>
      <c r="H220">
        <v>193</v>
      </c>
      <c r="I220">
        <v>148</v>
      </c>
      <c r="J220">
        <v>174</v>
      </c>
      <c r="K220" s="34">
        <f t="shared" ref="K220:K229" si="131">SUM(H220:J220)</f>
        <v>515</v>
      </c>
    </row>
    <row r="221" spans="1:21" x14ac:dyDescent="0.25">
      <c r="A221" t="str">
        <f t="shared" ref="A221:A229" si="132">$A220</f>
        <v>Toms River East</v>
      </c>
      <c r="B221" s="2">
        <f t="shared" si="126"/>
        <v>0</v>
      </c>
      <c r="C221" s="2">
        <f t="shared" si="127"/>
        <v>0</v>
      </c>
      <c r="D221" s="2">
        <f t="shared" si="128"/>
        <v>0</v>
      </c>
      <c r="E221" s="2">
        <f t="shared" si="129"/>
        <v>0</v>
      </c>
      <c r="F221" s="34" t="s">
        <v>50</v>
      </c>
      <c r="G221" s="2" t="str">
        <f t="shared" si="130"/>
        <v>Toms River East</v>
      </c>
      <c r="K221" s="34">
        <f t="shared" si="131"/>
        <v>0</v>
      </c>
    </row>
    <row r="222" spans="1:21" x14ac:dyDescent="0.25">
      <c r="A222" t="str">
        <f t="shared" si="132"/>
        <v>Toms River East</v>
      </c>
      <c r="B222" s="2">
        <f t="shared" si="126"/>
        <v>175</v>
      </c>
      <c r="C222" s="2">
        <f t="shared" si="127"/>
        <v>189</v>
      </c>
      <c r="D222" s="2">
        <f t="shared" si="128"/>
        <v>177</v>
      </c>
      <c r="E222" s="2">
        <f t="shared" si="129"/>
        <v>541</v>
      </c>
      <c r="F222" s="34" t="s">
        <v>245</v>
      </c>
      <c r="G222" s="2" t="str">
        <f t="shared" si="130"/>
        <v>Toms River East</v>
      </c>
      <c r="H222">
        <v>175</v>
      </c>
      <c r="I222">
        <v>189</v>
      </c>
      <c r="J222">
        <v>177</v>
      </c>
      <c r="K222">
        <f t="shared" si="131"/>
        <v>541</v>
      </c>
    </row>
    <row r="223" spans="1:21" x14ac:dyDescent="0.25">
      <c r="A223" s="33" t="str">
        <f t="shared" si="132"/>
        <v>Toms River East</v>
      </c>
      <c r="B223" s="2">
        <f t="shared" si="126"/>
        <v>181</v>
      </c>
      <c r="C223" s="2">
        <f t="shared" si="127"/>
        <v>256</v>
      </c>
      <c r="D223" s="2">
        <f t="shared" si="128"/>
        <v>244</v>
      </c>
      <c r="E223" s="2">
        <f t="shared" si="129"/>
        <v>681</v>
      </c>
      <c r="F223" s="34" t="s">
        <v>51</v>
      </c>
      <c r="G223" s="2" t="str">
        <f t="shared" si="130"/>
        <v>Toms River East</v>
      </c>
      <c r="H223" s="33">
        <v>181</v>
      </c>
      <c r="I223" s="33">
        <v>256</v>
      </c>
      <c r="J223" s="33">
        <v>244</v>
      </c>
      <c r="K223" s="34">
        <f t="shared" si="131"/>
        <v>681</v>
      </c>
    </row>
    <row r="224" spans="1:21" x14ac:dyDescent="0.25">
      <c r="A224" t="str">
        <f t="shared" si="132"/>
        <v>Toms River East</v>
      </c>
      <c r="B224" s="2">
        <f t="shared" si="126"/>
        <v>184</v>
      </c>
      <c r="C224" s="2">
        <f t="shared" si="127"/>
        <v>268</v>
      </c>
      <c r="D224" s="2">
        <f t="shared" si="128"/>
        <v>219</v>
      </c>
      <c r="E224" s="2">
        <f t="shared" si="129"/>
        <v>671</v>
      </c>
      <c r="F224" s="34" t="s">
        <v>49</v>
      </c>
      <c r="G224" s="2" t="str">
        <f t="shared" si="130"/>
        <v>Toms River East</v>
      </c>
      <c r="H224">
        <v>184</v>
      </c>
      <c r="I224">
        <v>268</v>
      </c>
      <c r="J224">
        <v>219</v>
      </c>
      <c r="K224" s="34">
        <f t="shared" si="131"/>
        <v>671</v>
      </c>
    </row>
    <row r="225" spans="1:11" x14ac:dyDescent="0.25">
      <c r="A225" t="str">
        <f t="shared" si="132"/>
        <v>Toms River East</v>
      </c>
      <c r="B225" s="2">
        <f t="shared" si="126"/>
        <v>139</v>
      </c>
      <c r="C225" s="2">
        <f t="shared" si="127"/>
        <v>129</v>
      </c>
      <c r="D225" s="2">
        <f t="shared" si="128"/>
        <v>166</v>
      </c>
      <c r="E225" s="2">
        <f t="shared" si="129"/>
        <v>434</v>
      </c>
      <c r="F225" s="34" t="s">
        <v>246</v>
      </c>
      <c r="G225" s="2" t="str">
        <f t="shared" si="130"/>
        <v>Toms River East</v>
      </c>
      <c r="H225">
        <v>139</v>
      </c>
      <c r="I225">
        <v>129</v>
      </c>
      <c r="J225">
        <v>166</v>
      </c>
      <c r="K225" s="34">
        <f t="shared" si="131"/>
        <v>434</v>
      </c>
    </row>
    <row r="226" spans="1:11" x14ac:dyDescent="0.25">
      <c r="A226" t="str">
        <f t="shared" si="132"/>
        <v>Toms River East</v>
      </c>
      <c r="B226" s="2">
        <f t="shared" si="126"/>
        <v>0</v>
      </c>
      <c r="C226" s="2">
        <f t="shared" si="127"/>
        <v>0</v>
      </c>
      <c r="D226" s="2">
        <f t="shared" si="128"/>
        <v>0</v>
      </c>
      <c r="E226" s="2">
        <f t="shared" si="129"/>
        <v>0</v>
      </c>
      <c r="F226" s="34" t="s">
        <v>247</v>
      </c>
      <c r="G226" s="2" t="str">
        <f t="shared" si="130"/>
        <v>Toms River East</v>
      </c>
      <c r="K226" s="34">
        <f t="shared" si="131"/>
        <v>0</v>
      </c>
    </row>
    <row r="227" spans="1:11" x14ac:dyDescent="0.25">
      <c r="A227" t="str">
        <f t="shared" si="132"/>
        <v>Toms River East</v>
      </c>
      <c r="B227" s="2">
        <f t="shared" si="126"/>
        <v>0</v>
      </c>
      <c r="C227" s="2">
        <f t="shared" si="127"/>
        <v>0</v>
      </c>
      <c r="D227" s="2">
        <f t="shared" si="128"/>
        <v>0</v>
      </c>
      <c r="E227" s="2">
        <f t="shared" si="129"/>
        <v>0</v>
      </c>
      <c r="F227" s="34" t="s">
        <v>248</v>
      </c>
      <c r="G227" s="2" t="str">
        <f t="shared" si="130"/>
        <v>Toms River East</v>
      </c>
      <c r="K227">
        <f t="shared" si="131"/>
        <v>0</v>
      </c>
    </row>
    <row r="228" spans="1:11" x14ac:dyDescent="0.25">
      <c r="A228" t="str">
        <f t="shared" si="132"/>
        <v>Toms River East</v>
      </c>
      <c r="B228" s="2">
        <f t="shared" si="126"/>
        <v>0</v>
      </c>
      <c r="C228" s="2">
        <f t="shared" si="127"/>
        <v>0</v>
      </c>
      <c r="D228" s="2">
        <f t="shared" si="128"/>
        <v>0</v>
      </c>
      <c r="E228" s="2">
        <f t="shared" si="129"/>
        <v>0</v>
      </c>
      <c r="G228" s="2" t="str">
        <f t="shared" si="130"/>
        <v>Toms River East</v>
      </c>
      <c r="K228">
        <f t="shared" si="131"/>
        <v>0</v>
      </c>
    </row>
    <row r="229" spans="1:11" x14ac:dyDescent="0.25">
      <c r="A229" t="str">
        <f t="shared" si="132"/>
        <v>Toms River East</v>
      </c>
      <c r="B229" s="2">
        <f t="shared" si="126"/>
        <v>0</v>
      </c>
      <c r="C229" s="2">
        <f t="shared" si="127"/>
        <v>0</v>
      </c>
      <c r="D229" s="2">
        <f t="shared" si="128"/>
        <v>0</v>
      </c>
      <c r="E229" s="2">
        <f t="shared" si="129"/>
        <v>0</v>
      </c>
      <c r="G229" s="2" t="str">
        <f t="shared" si="130"/>
        <v>Toms River East</v>
      </c>
      <c r="K229">
        <f t="shared" si="131"/>
        <v>0</v>
      </c>
    </row>
    <row r="230" spans="1:11" x14ac:dyDescent="0.25">
      <c r="F230" s="22" t="s">
        <v>2</v>
      </c>
      <c r="G230" s="2" t="str">
        <f>A220</f>
        <v>Toms River East</v>
      </c>
      <c r="H230">
        <f>SUM(H220:H229)</f>
        <v>872</v>
      </c>
      <c r="I230">
        <f>SUM(I220:I229)</f>
        <v>990</v>
      </c>
      <c r="J230">
        <f>SUM(J220:J229)</f>
        <v>980</v>
      </c>
      <c r="K230">
        <f>SUM(K220:K229)</f>
        <v>2842</v>
      </c>
    </row>
    <row r="232" spans="1:11" x14ac:dyDescent="0.25">
      <c r="A232" t="s">
        <v>11</v>
      </c>
      <c r="B232" s="2">
        <f t="shared" ref="B232:B241" si="133">H232</f>
        <v>180</v>
      </c>
      <c r="C232" s="2">
        <f t="shared" ref="C232:C241" si="134">I232</f>
        <v>183</v>
      </c>
      <c r="D232" s="2">
        <f t="shared" ref="D232:D241" si="135">J232</f>
        <v>178</v>
      </c>
      <c r="E232" s="2">
        <f t="shared" ref="E232:E241" si="136">K232</f>
        <v>541</v>
      </c>
      <c r="F232" s="21" t="s">
        <v>48</v>
      </c>
      <c r="G232" s="2" t="str">
        <f t="shared" ref="G232:G241" si="137">A232</f>
        <v>Toms River North</v>
      </c>
      <c r="H232">
        <v>180</v>
      </c>
      <c r="I232">
        <v>183</v>
      </c>
      <c r="J232">
        <v>178</v>
      </c>
      <c r="K232" s="34">
        <f t="shared" ref="K232:K241" si="138">SUM(H232:J232)</f>
        <v>541</v>
      </c>
    </row>
    <row r="233" spans="1:11" x14ac:dyDescent="0.25">
      <c r="A233" t="str">
        <f t="shared" ref="A233:A241" si="139">$A232</f>
        <v>Toms River North</v>
      </c>
      <c r="B233" s="2">
        <f t="shared" si="133"/>
        <v>224</v>
      </c>
      <c r="C233" s="2">
        <f t="shared" si="134"/>
        <v>229</v>
      </c>
      <c r="D233" s="2">
        <f t="shared" si="135"/>
        <v>158</v>
      </c>
      <c r="E233" s="2">
        <f t="shared" si="136"/>
        <v>611</v>
      </c>
      <c r="F233" s="34" t="s">
        <v>54</v>
      </c>
      <c r="G233" s="2" t="str">
        <f t="shared" si="137"/>
        <v>Toms River North</v>
      </c>
      <c r="H233">
        <v>224</v>
      </c>
      <c r="I233">
        <v>229</v>
      </c>
      <c r="J233">
        <v>158</v>
      </c>
      <c r="K233" s="34">
        <f t="shared" si="138"/>
        <v>611</v>
      </c>
    </row>
    <row r="234" spans="1:11" x14ac:dyDescent="0.25">
      <c r="A234" t="str">
        <f t="shared" si="139"/>
        <v>Toms River North</v>
      </c>
      <c r="B234" s="2">
        <f t="shared" si="133"/>
        <v>173</v>
      </c>
      <c r="C234" s="2">
        <f t="shared" si="134"/>
        <v>201</v>
      </c>
      <c r="D234" s="2">
        <f t="shared" si="135"/>
        <v>232</v>
      </c>
      <c r="E234" s="2">
        <f t="shared" si="136"/>
        <v>606</v>
      </c>
      <c r="F234" s="34" t="s">
        <v>249</v>
      </c>
      <c r="G234" s="2" t="str">
        <f t="shared" si="137"/>
        <v>Toms River North</v>
      </c>
      <c r="H234">
        <v>173</v>
      </c>
      <c r="I234">
        <v>201</v>
      </c>
      <c r="J234">
        <v>232</v>
      </c>
      <c r="K234">
        <f t="shared" si="138"/>
        <v>606</v>
      </c>
    </row>
    <row r="235" spans="1:11" x14ac:dyDescent="0.25">
      <c r="A235" t="str">
        <f t="shared" si="139"/>
        <v>Toms River North</v>
      </c>
      <c r="B235" s="2">
        <f t="shared" si="133"/>
        <v>201</v>
      </c>
      <c r="C235" s="2">
        <f t="shared" si="134"/>
        <v>185</v>
      </c>
      <c r="D235" s="2">
        <f t="shared" si="135"/>
        <v>165</v>
      </c>
      <c r="E235" s="2">
        <f t="shared" si="136"/>
        <v>551</v>
      </c>
      <c r="F235" s="28" t="s">
        <v>53</v>
      </c>
      <c r="G235" s="2" t="str">
        <f t="shared" si="137"/>
        <v>Toms River North</v>
      </c>
      <c r="H235">
        <v>201</v>
      </c>
      <c r="I235">
        <v>185</v>
      </c>
      <c r="J235">
        <v>165</v>
      </c>
      <c r="K235" s="34">
        <f t="shared" si="138"/>
        <v>551</v>
      </c>
    </row>
    <row r="236" spans="1:11" x14ac:dyDescent="0.25">
      <c r="A236" t="str">
        <f t="shared" si="139"/>
        <v>Toms River North</v>
      </c>
      <c r="B236" s="2">
        <f t="shared" si="133"/>
        <v>258</v>
      </c>
      <c r="C236" s="2">
        <f t="shared" si="134"/>
        <v>191</v>
      </c>
      <c r="D236" s="2">
        <f t="shared" si="135"/>
        <v>199</v>
      </c>
      <c r="E236" s="2">
        <f t="shared" si="136"/>
        <v>648</v>
      </c>
      <c r="F236" s="34" t="s">
        <v>55</v>
      </c>
      <c r="G236" s="2" t="str">
        <f t="shared" si="137"/>
        <v>Toms River North</v>
      </c>
      <c r="H236">
        <v>258</v>
      </c>
      <c r="I236">
        <v>191</v>
      </c>
      <c r="J236">
        <v>199</v>
      </c>
      <c r="K236" s="34">
        <f t="shared" si="138"/>
        <v>648</v>
      </c>
    </row>
    <row r="237" spans="1:11" x14ac:dyDescent="0.25">
      <c r="A237" t="str">
        <f t="shared" si="139"/>
        <v>Toms River North</v>
      </c>
      <c r="B237" s="2">
        <f t="shared" si="133"/>
        <v>0</v>
      </c>
      <c r="C237" s="2">
        <f t="shared" si="134"/>
        <v>0</v>
      </c>
      <c r="D237" s="2">
        <f t="shared" si="135"/>
        <v>0</v>
      </c>
      <c r="E237" s="2">
        <f t="shared" si="136"/>
        <v>0</v>
      </c>
      <c r="G237" s="2" t="str">
        <f t="shared" si="137"/>
        <v>Toms River North</v>
      </c>
      <c r="K237" s="34">
        <f t="shared" si="138"/>
        <v>0</v>
      </c>
    </row>
    <row r="238" spans="1:11" x14ac:dyDescent="0.25">
      <c r="A238" t="str">
        <f t="shared" si="139"/>
        <v>Toms River North</v>
      </c>
      <c r="B238" s="2">
        <f t="shared" si="133"/>
        <v>0</v>
      </c>
      <c r="C238" s="2">
        <f t="shared" si="134"/>
        <v>0</v>
      </c>
      <c r="D238" s="2">
        <f t="shared" si="135"/>
        <v>0</v>
      </c>
      <c r="E238" s="2">
        <f t="shared" si="136"/>
        <v>0</v>
      </c>
      <c r="F238" s="34" t="s">
        <v>56</v>
      </c>
      <c r="G238" s="2" t="str">
        <f t="shared" si="137"/>
        <v>Toms River North</v>
      </c>
      <c r="K238">
        <f t="shared" si="138"/>
        <v>0</v>
      </c>
    </row>
    <row r="239" spans="1:11" x14ac:dyDescent="0.25">
      <c r="A239" t="str">
        <f t="shared" si="139"/>
        <v>Toms River North</v>
      </c>
      <c r="B239" s="2">
        <f t="shared" si="133"/>
        <v>0</v>
      </c>
      <c r="C239" s="2">
        <f t="shared" si="134"/>
        <v>0</v>
      </c>
      <c r="D239" s="2">
        <f t="shared" si="135"/>
        <v>0</v>
      </c>
      <c r="E239" s="2">
        <f t="shared" si="136"/>
        <v>0</v>
      </c>
      <c r="F239" s="28" t="s">
        <v>250</v>
      </c>
      <c r="G239" s="2" t="str">
        <f t="shared" si="137"/>
        <v>Toms River North</v>
      </c>
      <c r="K239">
        <f t="shared" si="138"/>
        <v>0</v>
      </c>
    </row>
    <row r="240" spans="1:11" x14ac:dyDescent="0.25">
      <c r="A240" t="str">
        <f t="shared" si="139"/>
        <v>Toms River North</v>
      </c>
      <c r="B240" s="2">
        <f t="shared" si="133"/>
        <v>0</v>
      </c>
      <c r="C240" s="2">
        <f t="shared" si="134"/>
        <v>0</v>
      </c>
      <c r="D240" s="2">
        <f t="shared" si="135"/>
        <v>0</v>
      </c>
      <c r="E240" s="2">
        <f t="shared" si="136"/>
        <v>0</v>
      </c>
      <c r="F240" s="34" t="s">
        <v>57</v>
      </c>
      <c r="G240" s="2" t="str">
        <f t="shared" si="137"/>
        <v>Toms River North</v>
      </c>
      <c r="K240">
        <f t="shared" si="138"/>
        <v>0</v>
      </c>
    </row>
    <row r="241" spans="1:11" x14ac:dyDescent="0.25">
      <c r="A241" t="str">
        <f t="shared" si="139"/>
        <v>Toms River North</v>
      </c>
      <c r="B241" s="2">
        <f t="shared" si="133"/>
        <v>0</v>
      </c>
      <c r="C241" s="2">
        <f t="shared" si="134"/>
        <v>0</v>
      </c>
      <c r="D241" s="2">
        <f t="shared" si="135"/>
        <v>0</v>
      </c>
      <c r="E241" s="2">
        <f t="shared" si="136"/>
        <v>0</v>
      </c>
      <c r="G241" s="2" t="str">
        <f t="shared" si="137"/>
        <v>Toms River North</v>
      </c>
      <c r="K241">
        <f t="shared" si="138"/>
        <v>0</v>
      </c>
    </row>
    <row r="242" spans="1:11" x14ac:dyDescent="0.25">
      <c r="F242" s="22" t="s">
        <v>2</v>
      </c>
      <c r="G242" s="2" t="str">
        <f>A232</f>
        <v>Toms River North</v>
      </c>
      <c r="H242">
        <f>SUM(H232:H241)</f>
        <v>1036</v>
      </c>
      <c r="I242">
        <f>SUM(I232:I241)</f>
        <v>989</v>
      </c>
      <c r="J242">
        <f>SUM(J232:J241)</f>
        <v>932</v>
      </c>
      <c r="K242">
        <f>SUM(K232:K241)</f>
        <v>2957</v>
      </c>
    </row>
    <row r="244" spans="1:11" ht="15.75" thickBot="1" x14ac:dyDescent="0.3">
      <c r="A244" t="s">
        <v>12</v>
      </c>
      <c r="B244" s="2">
        <f>H244</f>
        <v>195</v>
      </c>
      <c r="C244" s="2">
        <f t="shared" ref="C244:C253" si="140">I244</f>
        <v>228</v>
      </c>
      <c r="D244" s="2">
        <f t="shared" ref="D244:D253" si="141">J244</f>
        <v>212</v>
      </c>
      <c r="E244" s="2">
        <f t="shared" ref="E244:E253" si="142">K244</f>
        <v>635</v>
      </c>
      <c r="F244" s="21" t="s">
        <v>60</v>
      </c>
      <c r="G244" s="2" t="str">
        <f>A244</f>
        <v>Toms River South</v>
      </c>
      <c r="H244" s="20">
        <v>195</v>
      </c>
      <c r="I244" s="20">
        <v>228</v>
      </c>
      <c r="J244" s="20">
        <v>212</v>
      </c>
      <c r="K244" s="34">
        <f>SUM(H244:J244)</f>
        <v>635</v>
      </c>
    </row>
    <row r="245" spans="1:11" ht="15.75" thickBot="1" x14ac:dyDescent="0.3">
      <c r="A245" s="20" t="str">
        <f t="shared" ref="A245:A253" si="143">$A244</f>
        <v>Toms River South</v>
      </c>
      <c r="B245" s="2">
        <f t="shared" ref="B245:B253" si="144">H245</f>
        <v>163</v>
      </c>
      <c r="C245" s="2">
        <f t="shared" si="140"/>
        <v>0</v>
      </c>
      <c r="D245" s="2">
        <f t="shared" si="141"/>
        <v>0</v>
      </c>
      <c r="E245" s="2">
        <f t="shared" si="142"/>
        <v>163</v>
      </c>
      <c r="F245" s="21" t="s">
        <v>61</v>
      </c>
      <c r="G245" s="2" t="str">
        <f t="shared" ref="G245:G253" si="145">A245</f>
        <v>Toms River South</v>
      </c>
      <c r="H245" s="37">
        <v>163</v>
      </c>
      <c r="I245" s="20"/>
      <c r="J245" s="20"/>
      <c r="K245" s="34">
        <f t="shared" ref="K245:K253" si="146">SUM(H245:J245)</f>
        <v>163</v>
      </c>
    </row>
    <row r="246" spans="1:11" x14ac:dyDescent="0.25">
      <c r="A246" s="20" t="str">
        <f t="shared" si="143"/>
        <v>Toms River South</v>
      </c>
      <c r="B246" s="2">
        <f t="shared" si="144"/>
        <v>205</v>
      </c>
      <c r="C246" s="2">
        <f t="shared" si="140"/>
        <v>201</v>
      </c>
      <c r="D246" s="2">
        <f t="shared" si="141"/>
        <v>252</v>
      </c>
      <c r="E246" s="2">
        <f t="shared" si="142"/>
        <v>658</v>
      </c>
      <c r="F246" s="21" t="s">
        <v>142</v>
      </c>
      <c r="G246" s="2" t="str">
        <f t="shared" si="145"/>
        <v>Toms River South</v>
      </c>
      <c r="H246" s="20">
        <v>205</v>
      </c>
      <c r="I246" s="20">
        <v>201</v>
      </c>
      <c r="J246" s="20">
        <v>252</v>
      </c>
      <c r="K246" s="34">
        <f t="shared" si="146"/>
        <v>658</v>
      </c>
    </row>
    <row r="247" spans="1:11" x14ac:dyDescent="0.25">
      <c r="A247" s="20" t="str">
        <f t="shared" si="143"/>
        <v>Toms River South</v>
      </c>
      <c r="B247" s="2">
        <f t="shared" si="144"/>
        <v>168</v>
      </c>
      <c r="C247" s="2">
        <f t="shared" si="140"/>
        <v>214</v>
      </c>
      <c r="D247" s="2">
        <f t="shared" si="141"/>
        <v>213</v>
      </c>
      <c r="E247" s="2">
        <f t="shared" si="142"/>
        <v>595</v>
      </c>
      <c r="F247" s="21" t="s">
        <v>59</v>
      </c>
      <c r="G247" s="2" t="str">
        <f t="shared" si="145"/>
        <v>Toms River South</v>
      </c>
      <c r="H247" s="38">
        <v>168</v>
      </c>
      <c r="I247" s="20">
        <v>214</v>
      </c>
      <c r="J247" s="20">
        <v>213</v>
      </c>
      <c r="K247" s="34">
        <f t="shared" si="146"/>
        <v>595</v>
      </c>
    </row>
    <row r="248" spans="1:11" x14ac:dyDescent="0.25">
      <c r="A248" s="20" t="str">
        <f t="shared" si="143"/>
        <v>Toms River South</v>
      </c>
      <c r="B248" s="2">
        <f t="shared" si="144"/>
        <v>248</v>
      </c>
      <c r="C248" s="2">
        <f t="shared" si="140"/>
        <v>204</v>
      </c>
      <c r="D248" s="2">
        <f t="shared" si="141"/>
        <v>183</v>
      </c>
      <c r="E248" s="2">
        <f t="shared" si="142"/>
        <v>635</v>
      </c>
      <c r="F248" s="28" t="s">
        <v>58</v>
      </c>
      <c r="G248" s="2" t="str">
        <f t="shared" si="145"/>
        <v>Toms River South</v>
      </c>
      <c r="H248" s="38">
        <v>248</v>
      </c>
      <c r="I248" s="38">
        <v>204</v>
      </c>
      <c r="J248" s="20">
        <v>183</v>
      </c>
      <c r="K248" s="34">
        <f t="shared" si="146"/>
        <v>635</v>
      </c>
    </row>
    <row r="249" spans="1:11" x14ac:dyDescent="0.25">
      <c r="A249" s="20" t="str">
        <f t="shared" si="143"/>
        <v>Toms River South</v>
      </c>
      <c r="B249" s="2">
        <f t="shared" si="144"/>
        <v>0</v>
      </c>
      <c r="C249" s="2">
        <f t="shared" si="140"/>
        <v>246</v>
      </c>
      <c r="D249" s="2">
        <f t="shared" si="141"/>
        <v>184</v>
      </c>
      <c r="E249" s="2">
        <f t="shared" si="142"/>
        <v>430</v>
      </c>
      <c r="F249" s="34" t="s">
        <v>251</v>
      </c>
      <c r="G249" s="2" t="str">
        <f t="shared" si="145"/>
        <v>Toms River South</v>
      </c>
      <c r="H249" s="20"/>
      <c r="I249" s="38">
        <v>246</v>
      </c>
      <c r="J249" s="20">
        <v>184</v>
      </c>
      <c r="K249" s="20">
        <f t="shared" si="146"/>
        <v>430</v>
      </c>
    </row>
    <row r="250" spans="1:11" x14ac:dyDescent="0.25">
      <c r="A250" s="20" t="str">
        <f t="shared" si="143"/>
        <v>Toms River South</v>
      </c>
      <c r="B250" s="2">
        <f t="shared" si="144"/>
        <v>0</v>
      </c>
      <c r="C250" s="2">
        <f t="shared" si="140"/>
        <v>0</v>
      </c>
      <c r="D250" s="2">
        <f t="shared" si="141"/>
        <v>0</v>
      </c>
      <c r="E250" s="2">
        <f t="shared" si="142"/>
        <v>0</v>
      </c>
      <c r="F250" s="21" t="s">
        <v>141</v>
      </c>
      <c r="G250" s="2" t="str">
        <f t="shared" si="145"/>
        <v>Toms River South</v>
      </c>
      <c r="H250" s="20"/>
      <c r="I250" s="20"/>
      <c r="J250" s="20"/>
      <c r="K250" s="20">
        <f t="shared" si="146"/>
        <v>0</v>
      </c>
    </row>
    <row r="251" spans="1:11" x14ac:dyDescent="0.25">
      <c r="A251" s="20" t="str">
        <f t="shared" si="143"/>
        <v>Toms River South</v>
      </c>
      <c r="B251" s="2">
        <f t="shared" si="144"/>
        <v>0</v>
      </c>
      <c r="C251" s="2">
        <f t="shared" si="140"/>
        <v>0</v>
      </c>
      <c r="D251" s="2">
        <f t="shared" si="141"/>
        <v>0</v>
      </c>
      <c r="E251" s="2">
        <f t="shared" si="142"/>
        <v>0</v>
      </c>
      <c r="F251" s="34" t="s">
        <v>252</v>
      </c>
      <c r="G251" s="2" t="str">
        <f t="shared" si="145"/>
        <v>Toms River South</v>
      </c>
      <c r="H251" s="20"/>
      <c r="I251" s="20"/>
      <c r="J251" s="20"/>
      <c r="K251" s="20">
        <f t="shared" si="146"/>
        <v>0</v>
      </c>
    </row>
    <row r="252" spans="1:11" x14ac:dyDescent="0.25">
      <c r="A252" s="20" t="str">
        <f t="shared" si="143"/>
        <v>Toms River South</v>
      </c>
      <c r="B252" s="2">
        <f t="shared" si="144"/>
        <v>0</v>
      </c>
      <c r="C252" s="2">
        <f t="shared" si="140"/>
        <v>0</v>
      </c>
      <c r="D252" s="2">
        <f t="shared" si="141"/>
        <v>0</v>
      </c>
      <c r="E252" s="2">
        <f t="shared" si="142"/>
        <v>0</v>
      </c>
      <c r="G252" s="2" t="str">
        <f t="shared" si="145"/>
        <v>Toms River South</v>
      </c>
      <c r="H252" s="20"/>
      <c r="I252" s="20"/>
      <c r="J252" s="20"/>
      <c r="K252" s="20">
        <f t="shared" si="146"/>
        <v>0</v>
      </c>
    </row>
    <row r="253" spans="1:11" x14ac:dyDescent="0.25">
      <c r="A253" s="20" t="str">
        <f t="shared" si="143"/>
        <v>Toms River South</v>
      </c>
      <c r="B253" s="2">
        <f t="shared" si="144"/>
        <v>0</v>
      </c>
      <c r="C253" s="2">
        <f t="shared" si="140"/>
        <v>0</v>
      </c>
      <c r="D253" s="2">
        <f t="shared" si="141"/>
        <v>0</v>
      </c>
      <c r="E253" s="2">
        <f t="shared" si="142"/>
        <v>0</v>
      </c>
      <c r="G253" s="2" t="str">
        <f t="shared" si="145"/>
        <v>Toms River South</v>
      </c>
      <c r="H253" s="20"/>
      <c r="I253" s="20"/>
      <c r="J253" s="20"/>
      <c r="K253" s="20">
        <f t="shared" si="146"/>
        <v>0</v>
      </c>
    </row>
    <row r="254" spans="1:11" x14ac:dyDescent="0.25">
      <c r="F254" s="22" t="s">
        <v>2</v>
      </c>
      <c r="G254" s="2" t="str">
        <f>A244</f>
        <v>Toms River South</v>
      </c>
      <c r="H254" s="20">
        <f>SUM(H244:H253)</f>
        <v>979</v>
      </c>
      <c r="I254" s="20">
        <f>SUM(I244:I253)</f>
        <v>1093</v>
      </c>
      <c r="J254" s="20">
        <f>SUM(J244:J253)</f>
        <v>1044</v>
      </c>
      <c r="K254" s="20">
        <f>SUM(K244:K253)</f>
        <v>3116</v>
      </c>
    </row>
    <row r="256" spans="1:11" x14ac:dyDescent="0.25">
      <c r="A256" s="33" t="s">
        <v>275</v>
      </c>
      <c r="B256" s="2">
        <f>H256</f>
        <v>197</v>
      </c>
      <c r="C256" s="2">
        <f t="shared" ref="C256:C265" si="147">I256</f>
        <v>186</v>
      </c>
      <c r="D256" s="2">
        <f t="shared" ref="D256:D265" si="148">J256</f>
        <v>212</v>
      </c>
      <c r="E256" s="2">
        <f t="shared" ref="E256:E265" si="149">K256</f>
        <v>595</v>
      </c>
      <c r="F256" s="34" t="s">
        <v>276</v>
      </c>
      <c r="G256" s="2" t="str">
        <f>A256</f>
        <v>Wall</v>
      </c>
      <c r="H256" s="33">
        <v>197</v>
      </c>
      <c r="I256" s="33">
        <v>186</v>
      </c>
      <c r="J256" s="33">
        <v>212</v>
      </c>
      <c r="K256" s="34">
        <f>SUM(H256:J256)</f>
        <v>595</v>
      </c>
    </row>
    <row r="257" spans="1:11" x14ac:dyDescent="0.25">
      <c r="A257" s="33" t="str">
        <f t="shared" ref="A257:A265" si="150">$A256</f>
        <v>Wall</v>
      </c>
      <c r="B257" s="2">
        <f t="shared" ref="B257:B265" si="151">H257</f>
        <v>186</v>
      </c>
      <c r="C257" s="2">
        <f t="shared" si="147"/>
        <v>149</v>
      </c>
      <c r="D257" s="2">
        <f t="shared" si="148"/>
        <v>195</v>
      </c>
      <c r="E257" s="2">
        <f t="shared" si="149"/>
        <v>530</v>
      </c>
      <c r="F257" s="34" t="s">
        <v>277</v>
      </c>
      <c r="G257" s="2" t="str">
        <f t="shared" ref="G257:G265" si="152">A257</f>
        <v>Wall</v>
      </c>
      <c r="H257" s="33">
        <v>186</v>
      </c>
      <c r="I257" s="33">
        <v>149</v>
      </c>
      <c r="J257" s="33">
        <v>195</v>
      </c>
      <c r="K257" s="34">
        <f t="shared" ref="K257:K265" si="153">SUM(H257:J257)</f>
        <v>530</v>
      </c>
    </row>
    <row r="258" spans="1:11" x14ac:dyDescent="0.25">
      <c r="A258" s="33" t="str">
        <f t="shared" si="150"/>
        <v>Wall</v>
      </c>
      <c r="B258" s="2">
        <f t="shared" si="151"/>
        <v>168</v>
      </c>
      <c r="C258" s="2">
        <f t="shared" si="147"/>
        <v>160</v>
      </c>
      <c r="D258" s="2">
        <f t="shared" si="148"/>
        <v>0</v>
      </c>
      <c r="E258" s="2">
        <f t="shared" si="149"/>
        <v>328</v>
      </c>
      <c r="F258" s="34" t="s">
        <v>278</v>
      </c>
      <c r="G258" s="2" t="str">
        <f t="shared" si="152"/>
        <v>Wall</v>
      </c>
      <c r="H258" s="33">
        <v>168</v>
      </c>
      <c r="I258" s="33">
        <v>160</v>
      </c>
      <c r="J258" s="33"/>
      <c r="K258" s="34">
        <f t="shared" si="153"/>
        <v>328</v>
      </c>
    </row>
    <row r="259" spans="1:11" x14ac:dyDescent="0.25">
      <c r="A259" s="33" t="str">
        <f t="shared" si="150"/>
        <v>Wall</v>
      </c>
      <c r="B259" s="2">
        <f t="shared" si="151"/>
        <v>215</v>
      </c>
      <c r="C259" s="2">
        <f t="shared" si="147"/>
        <v>214</v>
      </c>
      <c r="D259" s="2">
        <f t="shared" si="148"/>
        <v>162</v>
      </c>
      <c r="E259" s="2">
        <f t="shared" si="149"/>
        <v>591</v>
      </c>
      <c r="F259" s="34" t="s">
        <v>279</v>
      </c>
      <c r="G259" s="2" t="str">
        <f t="shared" si="152"/>
        <v>Wall</v>
      </c>
      <c r="H259" s="33">
        <v>215</v>
      </c>
      <c r="I259" s="33">
        <v>214</v>
      </c>
      <c r="J259" s="33">
        <v>162</v>
      </c>
      <c r="K259" s="34">
        <f t="shared" si="153"/>
        <v>591</v>
      </c>
    </row>
    <row r="260" spans="1:11" x14ac:dyDescent="0.25">
      <c r="A260" s="33" t="str">
        <f t="shared" si="150"/>
        <v>Wall</v>
      </c>
      <c r="B260" s="2">
        <f t="shared" si="151"/>
        <v>117</v>
      </c>
      <c r="C260" s="2">
        <f t="shared" si="147"/>
        <v>0</v>
      </c>
      <c r="D260" s="2">
        <f t="shared" si="148"/>
        <v>0</v>
      </c>
      <c r="E260" s="2">
        <f t="shared" si="149"/>
        <v>117</v>
      </c>
      <c r="F260" s="34" t="s">
        <v>280</v>
      </c>
      <c r="G260" s="2" t="str">
        <f t="shared" si="152"/>
        <v>Wall</v>
      </c>
      <c r="H260" s="33">
        <v>117</v>
      </c>
      <c r="I260" s="33"/>
      <c r="J260" s="33"/>
      <c r="K260" s="34">
        <f t="shared" si="153"/>
        <v>117</v>
      </c>
    </row>
    <row r="261" spans="1:11" x14ac:dyDescent="0.25">
      <c r="A261" s="33" t="str">
        <f t="shared" si="150"/>
        <v>Wall</v>
      </c>
      <c r="B261" s="2">
        <f t="shared" si="151"/>
        <v>0</v>
      </c>
      <c r="C261" s="2">
        <f t="shared" si="147"/>
        <v>194</v>
      </c>
      <c r="D261" s="2">
        <f t="shared" si="148"/>
        <v>182</v>
      </c>
      <c r="E261" s="2">
        <f t="shared" si="149"/>
        <v>376</v>
      </c>
      <c r="F261" s="34" t="s">
        <v>281</v>
      </c>
      <c r="G261" s="2" t="str">
        <f t="shared" si="152"/>
        <v>Wall</v>
      </c>
      <c r="H261" s="33"/>
      <c r="I261" s="33">
        <v>194</v>
      </c>
      <c r="J261" s="33">
        <v>182</v>
      </c>
      <c r="K261" s="33">
        <f t="shared" si="153"/>
        <v>376</v>
      </c>
    </row>
    <row r="262" spans="1:11" x14ac:dyDescent="0.25">
      <c r="A262" s="33" t="str">
        <f t="shared" si="150"/>
        <v>Wall</v>
      </c>
      <c r="B262" s="2">
        <f t="shared" si="151"/>
        <v>0</v>
      </c>
      <c r="C262" s="2">
        <f t="shared" si="147"/>
        <v>0</v>
      </c>
      <c r="D262" s="2">
        <f t="shared" si="148"/>
        <v>136</v>
      </c>
      <c r="E262" s="2">
        <f t="shared" si="149"/>
        <v>136</v>
      </c>
      <c r="F262" s="34" t="s">
        <v>282</v>
      </c>
      <c r="G262" s="2" t="str">
        <f t="shared" si="152"/>
        <v>Wall</v>
      </c>
      <c r="H262" s="33"/>
      <c r="I262" s="33"/>
      <c r="J262" s="33">
        <v>136</v>
      </c>
      <c r="K262" s="33">
        <f t="shared" si="153"/>
        <v>136</v>
      </c>
    </row>
    <row r="263" spans="1:11" x14ac:dyDescent="0.25">
      <c r="A263" s="33" t="str">
        <f t="shared" si="150"/>
        <v>Wall</v>
      </c>
      <c r="B263" s="2">
        <f t="shared" si="151"/>
        <v>0</v>
      </c>
      <c r="C263" s="2">
        <f t="shared" si="147"/>
        <v>0</v>
      </c>
      <c r="D263" s="2">
        <f t="shared" si="148"/>
        <v>0</v>
      </c>
      <c r="E263" s="2">
        <f t="shared" si="149"/>
        <v>0</v>
      </c>
      <c r="F263" s="34"/>
      <c r="G263" s="2" t="str">
        <f t="shared" si="152"/>
        <v>Wall</v>
      </c>
      <c r="H263" s="33"/>
      <c r="I263" s="33"/>
      <c r="J263" s="33"/>
      <c r="K263" s="33">
        <f t="shared" si="153"/>
        <v>0</v>
      </c>
    </row>
    <row r="264" spans="1:11" x14ac:dyDescent="0.25">
      <c r="A264" s="33" t="str">
        <f t="shared" si="150"/>
        <v>Wall</v>
      </c>
      <c r="B264" s="2">
        <f t="shared" si="151"/>
        <v>0</v>
      </c>
      <c r="C264" s="2">
        <f t="shared" si="147"/>
        <v>0</v>
      </c>
      <c r="D264" s="2">
        <f t="shared" si="148"/>
        <v>0</v>
      </c>
      <c r="E264" s="2">
        <f t="shared" si="149"/>
        <v>0</v>
      </c>
      <c r="F264" s="34"/>
      <c r="G264" s="2" t="str">
        <f t="shared" si="152"/>
        <v>Wall</v>
      </c>
      <c r="H264" s="33"/>
      <c r="I264" s="33"/>
      <c r="J264" s="33"/>
      <c r="K264" s="33">
        <f t="shared" si="153"/>
        <v>0</v>
      </c>
    </row>
    <row r="265" spans="1:11" x14ac:dyDescent="0.25">
      <c r="A265" s="33" t="str">
        <f t="shared" si="150"/>
        <v>Wall</v>
      </c>
      <c r="B265" s="2">
        <f t="shared" si="151"/>
        <v>0</v>
      </c>
      <c r="C265" s="2">
        <f t="shared" si="147"/>
        <v>0</v>
      </c>
      <c r="D265" s="2">
        <f t="shared" si="148"/>
        <v>0</v>
      </c>
      <c r="E265" s="2">
        <f t="shared" si="149"/>
        <v>0</v>
      </c>
      <c r="F265" s="34"/>
      <c r="G265" s="2" t="str">
        <f t="shared" si="152"/>
        <v>Wall</v>
      </c>
      <c r="H265" s="33"/>
      <c r="I265" s="33"/>
      <c r="J265" s="33"/>
      <c r="K265" s="33">
        <f t="shared" si="153"/>
        <v>0</v>
      </c>
    </row>
    <row r="266" spans="1:11" x14ac:dyDescent="0.25">
      <c r="A266" s="33"/>
      <c r="F266" s="22" t="s">
        <v>2</v>
      </c>
      <c r="G266" s="2" t="str">
        <f>A256</f>
        <v>Wall</v>
      </c>
      <c r="H266" s="33">
        <f>SUM(H256:H265)</f>
        <v>883</v>
      </c>
      <c r="I266" s="33">
        <f>SUM(I256:I265)</f>
        <v>903</v>
      </c>
      <c r="J266" s="33">
        <f>SUM(J256:J265)</f>
        <v>887</v>
      </c>
      <c r="K266" s="33">
        <f>SUM(K256:K265)</f>
        <v>2673</v>
      </c>
    </row>
    <row r="268" spans="1:11" x14ac:dyDescent="0.25">
      <c r="A268" s="33"/>
      <c r="F268" s="34"/>
      <c r="H268" s="33"/>
      <c r="I268" s="33"/>
      <c r="J268" s="33"/>
      <c r="K268" s="34"/>
    </row>
    <row r="269" spans="1:11" x14ac:dyDescent="0.25">
      <c r="A269" s="33"/>
      <c r="F269" s="34"/>
      <c r="H269" s="33"/>
      <c r="I269" s="33"/>
      <c r="J269" s="33"/>
      <c r="K269" s="34"/>
    </row>
    <row r="270" spans="1:11" x14ac:dyDescent="0.25">
      <c r="A270" s="33"/>
      <c r="F270" s="34"/>
      <c r="H270" s="33"/>
      <c r="I270" s="33"/>
      <c r="J270" s="33"/>
      <c r="K270" s="34"/>
    </row>
    <row r="271" spans="1:11" x14ac:dyDescent="0.25">
      <c r="A271" s="33"/>
      <c r="F271" s="34"/>
      <c r="H271" s="33"/>
      <c r="I271" s="33"/>
      <c r="J271" s="33"/>
      <c r="K271" s="34"/>
    </row>
    <row r="272" spans="1:11" x14ac:dyDescent="0.25">
      <c r="A272" s="33"/>
      <c r="F272" s="34"/>
      <c r="H272" s="33"/>
      <c r="I272" s="33"/>
      <c r="J272" s="33"/>
      <c r="K272" s="34"/>
    </row>
    <row r="273" spans="1:11" x14ac:dyDescent="0.25">
      <c r="A273" s="33"/>
      <c r="F273" s="34"/>
      <c r="H273" s="33"/>
      <c r="I273" s="33"/>
      <c r="J273" s="33"/>
      <c r="K273" s="33"/>
    </row>
    <row r="274" spans="1:11" x14ac:dyDescent="0.25">
      <c r="A274" s="33"/>
      <c r="F274" s="34"/>
      <c r="H274" s="33"/>
      <c r="I274" s="33"/>
      <c r="J274" s="33"/>
      <c r="K274" s="33"/>
    </row>
    <row r="275" spans="1:11" x14ac:dyDescent="0.25">
      <c r="A275" s="33"/>
      <c r="F275" s="34"/>
      <c r="H275" s="33"/>
      <c r="I275" s="33"/>
      <c r="J275" s="33"/>
      <c r="K275" s="33"/>
    </row>
    <row r="276" spans="1:11" x14ac:dyDescent="0.25">
      <c r="A276" s="33"/>
      <c r="F276" s="34"/>
      <c r="H276" s="33"/>
      <c r="I276" s="33"/>
      <c r="J276" s="33"/>
      <c r="K276" s="33"/>
    </row>
    <row r="277" spans="1:11" x14ac:dyDescent="0.25">
      <c r="A277" s="33"/>
      <c r="F277" s="34"/>
      <c r="H277" s="33"/>
      <c r="I277" s="33"/>
      <c r="J277" s="33"/>
      <c r="K277" s="33"/>
    </row>
    <row r="278" spans="1:11" x14ac:dyDescent="0.25">
      <c r="A278" s="33"/>
      <c r="F278" s="22"/>
      <c r="H278" s="33"/>
      <c r="I278" s="33"/>
      <c r="J278" s="33"/>
      <c r="K278" s="33"/>
    </row>
  </sheetData>
  <autoFilter ref="A2:K242"/>
  <mergeCells count="2">
    <mergeCell ref="Q3:T3"/>
    <mergeCell ref="Q10:T10"/>
  </mergeCells>
  <printOptions horizontalCentered="1" gridLines="1"/>
  <pageMargins left="0.7" right="0.7" top="0.75" bottom="0.75" header="0.3" footer="0.3"/>
  <pageSetup fitToWidth="0" orientation="portrait" r:id="rId1"/>
  <headerFooter>
    <oddHeader>&amp;C&amp;"-,Bold"&amp;12Roll With The Indians - 2016
Boys</oddHeader>
  </headerFooter>
  <rowBreaks count="4" manualBreakCount="4">
    <brk id="38" max="19" man="1"/>
    <brk id="74" max="19" man="1"/>
    <brk id="110" max="19" man="1"/>
    <brk id="194" max="19" man="1"/>
  </rowBreaks>
  <colBreaks count="1" manualBreakCount="1">
    <brk id="14" max="2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2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16.85546875" bestFit="1" customWidth="1"/>
    <col min="2" max="5" width="9.140625" hidden="1" customWidth="1"/>
    <col min="6" max="6" width="21" style="28" bestFit="1" customWidth="1"/>
    <col min="7" max="7" width="9.140625" hidden="1" customWidth="1"/>
    <col min="8" max="8" width="7.140625" bestFit="1" customWidth="1"/>
    <col min="9" max="10" width="6.5703125" bestFit="1" customWidth="1"/>
    <col min="11" max="11" width="10" customWidth="1"/>
    <col min="12" max="12" width="0.140625" customWidth="1"/>
    <col min="13" max="13" width="17" hidden="1" customWidth="1"/>
    <col min="14" max="14" width="0.140625" hidden="1" customWidth="1"/>
    <col min="15" max="16" width="9.140625" style="28" customWidth="1"/>
    <col min="19" max="19" width="21" customWidth="1"/>
    <col min="20" max="20" width="22" customWidth="1"/>
  </cols>
  <sheetData>
    <row r="1" spans="1:21" x14ac:dyDescent="0.25">
      <c r="A1" s="10" t="s">
        <v>0</v>
      </c>
      <c r="B1" s="12"/>
      <c r="C1" s="12"/>
      <c r="D1" s="12"/>
      <c r="E1" s="12"/>
      <c r="F1" s="15"/>
      <c r="G1" s="12"/>
      <c r="H1" s="9" t="s">
        <v>13</v>
      </c>
      <c r="I1" s="9"/>
      <c r="J1" s="9"/>
      <c r="K1" s="9"/>
      <c r="L1" s="12"/>
      <c r="M1" s="12"/>
      <c r="N1" s="12"/>
      <c r="O1" s="15"/>
      <c r="P1" s="15"/>
      <c r="Q1" s="11"/>
      <c r="R1" s="11"/>
      <c r="S1" s="11"/>
      <c r="T1" s="11"/>
      <c r="U1" s="15"/>
    </row>
    <row r="2" spans="1:21" x14ac:dyDescent="0.25">
      <c r="A2" s="10" t="s">
        <v>14</v>
      </c>
      <c r="B2" s="12"/>
      <c r="C2" s="12"/>
      <c r="D2" s="12"/>
      <c r="E2" s="12"/>
      <c r="F2" s="30" t="s">
        <v>15</v>
      </c>
      <c r="G2" s="12"/>
      <c r="H2" s="14">
        <v>1</v>
      </c>
      <c r="I2" s="14">
        <v>2</v>
      </c>
      <c r="J2" s="14">
        <v>3</v>
      </c>
      <c r="K2" s="10" t="s">
        <v>16</v>
      </c>
      <c r="L2" s="12"/>
      <c r="M2" s="12"/>
      <c r="N2" s="12"/>
      <c r="O2" s="15"/>
      <c r="P2" s="15"/>
      <c r="R2" s="9"/>
      <c r="S2" s="9"/>
      <c r="T2" s="11"/>
      <c r="U2" s="15"/>
    </row>
    <row r="3" spans="1:21" x14ac:dyDescent="0.25">
      <c r="A3" s="10"/>
      <c r="B3" s="12"/>
      <c r="C3" s="12"/>
      <c r="D3" s="12"/>
      <c r="E3" s="12"/>
      <c r="F3" s="30"/>
      <c r="G3" s="12"/>
      <c r="H3" s="14"/>
      <c r="I3" s="14"/>
      <c r="J3" s="14"/>
      <c r="K3" s="10"/>
      <c r="L3" s="12"/>
      <c r="M3" s="12"/>
      <c r="N3" s="12"/>
      <c r="O3" s="15"/>
      <c r="P3" s="15"/>
      <c r="Q3" s="44" t="s">
        <v>20</v>
      </c>
      <c r="R3" s="44"/>
      <c r="S3" s="44"/>
      <c r="T3" s="44"/>
      <c r="U3" s="11"/>
    </row>
    <row r="4" spans="1:21" x14ac:dyDescent="0.25">
      <c r="A4" s="11" t="s">
        <v>1</v>
      </c>
      <c r="B4" s="12">
        <f t="shared" ref="B4:B13" si="0">H4</f>
        <v>0</v>
      </c>
      <c r="C4" s="12">
        <f t="shared" ref="C4:C13" si="1">I4</f>
        <v>0</v>
      </c>
      <c r="D4" s="12">
        <f t="shared" ref="D4:D13" si="2">J4</f>
        <v>0</v>
      </c>
      <c r="E4" s="12">
        <f t="shared" ref="E4:E13" si="3">K4</f>
        <v>0</v>
      </c>
      <c r="F4" s="28" t="s">
        <v>68</v>
      </c>
      <c r="G4" s="12" t="str">
        <f t="shared" ref="G4:G13" si="4">A4</f>
        <v>Barnegat</v>
      </c>
      <c r="H4" s="11"/>
      <c r="I4" s="11"/>
      <c r="J4" s="11"/>
      <c r="K4" s="15">
        <f t="shared" ref="K4:K14" si="5">SUM(H4:J4)</f>
        <v>0</v>
      </c>
      <c r="L4" s="2">
        <f>LARGE($B$1:$B$289, 1)</f>
        <v>233</v>
      </c>
      <c r="M4" s="2" t="str">
        <f>VLOOKUP(L4,$B$4:$F$389,5,FALSE)</f>
        <v>Shelters Amanda</v>
      </c>
      <c r="N4" s="2" t="str">
        <f>VLOOKUP(L4,$B$4:$G$289,6,FALSE)</f>
        <v>Brick Memorial</v>
      </c>
      <c r="Q4" s="11" t="s">
        <v>17</v>
      </c>
      <c r="R4" s="20">
        <f>LARGE($L$4:$L$18, 1)</f>
        <v>246</v>
      </c>
      <c r="S4" s="28" t="str">
        <f>VLOOKUP(R4,$L$4:$N$16,2,FALSE)</f>
        <v>Schreier Liz</v>
      </c>
      <c r="T4" s="28" t="str">
        <f>VLOOKUP(R4,$L$4:$N$16,3,FALSE)</f>
        <v>Lacey</v>
      </c>
      <c r="U4" s="6">
        <f>COUNTIF($B$1:$D$289,R4)</f>
        <v>1</v>
      </c>
    </row>
    <row r="5" spans="1:21" x14ac:dyDescent="0.25">
      <c r="A5" s="23" t="str">
        <f t="shared" ref="A5:A13" si="6">$A4</f>
        <v>Barnegat</v>
      </c>
      <c r="B5" s="12">
        <f t="shared" si="0"/>
        <v>151</v>
      </c>
      <c r="C5" s="12">
        <f t="shared" si="1"/>
        <v>136</v>
      </c>
      <c r="D5" s="12">
        <f t="shared" si="2"/>
        <v>169</v>
      </c>
      <c r="E5" s="12">
        <f t="shared" si="3"/>
        <v>456</v>
      </c>
      <c r="F5" s="28" t="s">
        <v>217</v>
      </c>
      <c r="G5" s="12" t="str">
        <f t="shared" si="4"/>
        <v>Barnegat</v>
      </c>
      <c r="H5" s="11">
        <v>151</v>
      </c>
      <c r="I5" s="11">
        <v>136</v>
      </c>
      <c r="J5" s="11">
        <v>169</v>
      </c>
      <c r="K5" s="15">
        <f t="shared" si="5"/>
        <v>456</v>
      </c>
      <c r="L5" s="2">
        <f>LARGE($B$1:$B$289, 2)</f>
        <v>232</v>
      </c>
      <c r="M5" s="2" t="str">
        <f>VLOOKUP(L5,$B$4:$F$389,5,FALSE)</f>
        <v>Weber Mackenzie</v>
      </c>
      <c r="N5" s="2" t="str">
        <f>VLOOKUP(L5,$B$4:$G$289,6,FALSE)</f>
        <v>Manchester</v>
      </c>
      <c r="Q5" s="11" t="s">
        <v>18</v>
      </c>
      <c r="R5" s="20">
        <f>LARGE($L$4:$L$18, 2)</f>
        <v>233</v>
      </c>
      <c r="S5" s="28" t="str">
        <f>VLOOKUP(R5,$L$4:$N$16,2,FALSE)</f>
        <v>Shelters Amanda</v>
      </c>
      <c r="T5" s="28" t="str">
        <f>VLOOKUP(R5,$L$4:$N$16,3,FALSE)</f>
        <v>Brick Memorial</v>
      </c>
      <c r="U5" s="6">
        <f>COUNTIF($B$1:$D$289,R5)</f>
        <v>1</v>
      </c>
    </row>
    <row r="6" spans="1:21" x14ac:dyDescent="0.25">
      <c r="A6" s="23" t="str">
        <f t="shared" si="6"/>
        <v>Barnegat</v>
      </c>
      <c r="B6" s="12">
        <f t="shared" si="0"/>
        <v>144</v>
      </c>
      <c r="C6" s="12">
        <f t="shared" si="1"/>
        <v>130</v>
      </c>
      <c r="D6" s="12">
        <f t="shared" si="2"/>
        <v>94</v>
      </c>
      <c r="E6" s="12">
        <f t="shared" si="3"/>
        <v>368</v>
      </c>
      <c r="F6" s="28" t="s">
        <v>71</v>
      </c>
      <c r="G6" s="12" t="str">
        <f t="shared" si="4"/>
        <v>Barnegat</v>
      </c>
      <c r="H6" s="11">
        <v>144</v>
      </c>
      <c r="I6" s="11">
        <v>130</v>
      </c>
      <c r="J6" s="11">
        <v>94</v>
      </c>
      <c r="K6" s="11">
        <f t="shared" si="5"/>
        <v>368</v>
      </c>
      <c r="L6" s="2">
        <f>LARGE($B$1:$B$289, 3)</f>
        <v>227</v>
      </c>
      <c r="M6" s="2" t="str">
        <f>VLOOKUP(L6,$B$4:$F$389,5,FALSE)</f>
        <v>Forbes Julianna</v>
      </c>
      <c r="N6" s="2" t="str">
        <f>VLOOKUP(L6,$B$4:$G$289,6,FALSE)</f>
        <v>Brick</v>
      </c>
      <c r="Q6" s="11" t="s">
        <v>19</v>
      </c>
      <c r="R6" s="20">
        <f>LARGE($L$4:$L$18, 3)</f>
        <v>232</v>
      </c>
      <c r="S6" s="28" t="str">
        <f>VLOOKUP(R6,$L$4:$N$16,2,FALSE)</f>
        <v>Weber Mackenzie</v>
      </c>
      <c r="T6" s="28" t="str">
        <f>VLOOKUP(R6,$L$4:$N$16,3,FALSE)</f>
        <v>Manchester</v>
      </c>
      <c r="U6" s="6">
        <f>COUNTIF($B$1:$D$289,R6)</f>
        <v>1</v>
      </c>
    </row>
    <row r="7" spans="1:21" x14ac:dyDescent="0.25">
      <c r="A7" s="23" t="str">
        <f t="shared" si="6"/>
        <v>Barnegat</v>
      </c>
      <c r="B7" s="12">
        <f t="shared" si="0"/>
        <v>160</v>
      </c>
      <c r="C7" s="12">
        <f t="shared" si="1"/>
        <v>136</v>
      </c>
      <c r="D7" s="12">
        <f t="shared" si="2"/>
        <v>190</v>
      </c>
      <c r="E7" s="12">
        <f t="shared" si="3"/>
        <v>486</v>
      </c>
      <c r="F7" s="28" t="s">
        <v>72</v>
      </c>
      <c r="G7" s="12" t="str">
        <f t="shared" si="4"/>
        <v>Barnegat</v>
      </c>
      <c r="H7" s="11">
        <v>160</v>
      </c>
      <c r="I7" s="11">
        <v>136</v>
      </c>
      <c r="J7" s="11">
        <v>190</v>
      </c>
      <c r="K7" s="11">
        <f t="shared" si="5"/>
        <v>486</v>
      </c>
      <c r="L7" s="2">
        <f>LARGE($B$1:$B$289, 4)</f>
        <v>215</v>
      </c>
      <c r="M7" s="2" t="str">
        <f>VLOOKUP(L7,$B$4:$F$389,5,FALSE)</f>
        <v>Sharkey Cristy</v>
      </c>
      <c r="N7" s="2" t="str">
        <f>VLOOKUP(L7,$B$4:$G$289,6,FALSE)</f>
        <v>Brick</v>
      </c>
      <c r="Q7" s="11" t="s">
        <v>21</v>
      </c>
      <c r="R7" s="20">
        <f>LARGE($L$4:$L$18, 4)</f>
        <v>227</v>
      </c>
      <c r="S7" s="28" t="str">
        <f>VLOOKUP(R7,$L$4:$N$16,2,FALSE)</f>
        <v>Forbes Julianna</v>
      </c>
      <c r="T7" s="28" t="str">
        <f>VLOOKUP(R7,$L$4:$N$16,3,FALSE)</f>
        <v>Brick</v>
      </c>
      <c r="U7" s="6">
        <f>COUNTIF($B$1:$D$289,R7)</f>
        <v>1</v>
      </c>
    </row>
    <row r="8" spans="1:21" x14ac:dyDescent="0.25">
      <c r="A8" s="23" t="str">
        <f t="shared" si="6"/>
        <v>Barnegat</v>
      </c>
      <c r="B8" s="12">
        <f t="shared" si="0"/>
        <v>0</v>
      </c>
      <c r="C8" s="12">
        <f t="shared" si="1"/>
        <v>0</v>
      </c>
      <c r="D8" s="12">
        <f t="shared" si="2"/>
        <v>0</v>
      </c>
      <c r="E8" s="12">
        <f t="shared" si="3"/>
        <v>0</v>
      </c>
      <c r="F8" s="34" t="s">
        <v>218</v>
      </c>
      <c r="G8" s="12" t="str">
        <f t="shared" si="4"/>
        <v>Barnegat</v>
      </c>
      <c r="H8" s="11"/>
      <c r="I8" s="11"/>
      <c r="J8" s="11"/>
      <c r="K8" s="15">
        <f t="shared" si="5"/>
        <v>0</v>
      </c>
      <c r="L8" s="2">
        <f>LARGE($B$1:$B$289, 5)</f>
        <v>212</v>
      </c>
      <c r="M8" s="2" t="str">
        <f>VLOOKUP(L8,$B$4:$F$389,5,FALSE)</f>
        <v>Ashley Ferrara</v>
      </c>
      <c r="N8" s="2" t="str">
        <f>VLOOKUP(L8,$B$4:$G$289,6,FALSE)</f>
        <v>Toms River South</v>
      </c>
      <c r="Q8" s="11" t="s">
        <v>22</v>
      </c>
      <c r="R8" s="20">
        <f>LARGE($L$4:$L$18, 5)</f>
        <v>226</v>
      </c>
      <c r="S8" s="28" t="str">
        <f>VLOOKUP(R8,$L$4:$N$16,2,FALSE)</f>
        <v>Ashley Ferrara</v>
      </c>
      <c r="T8" s="28" t="str">
        <f>VLOOKUP(R8,$L$4:$N$16,3,FALSE)</f>
        <v>Toms River South</v>
      </c>
      <c r="U8" s="6">
        <f>COUNTIF($B$1:$D$289,R8)</f>
        <v>1</v>
      </c>
    </row>
    <row r="9" spans="1:21" x14ac:dyDescent="0.25">
      <c r="A9" s="23" t="str">
        <f t="shared" si="6"/>
        <v>Barnegat</v>
      </c>
      <c r="B9" s="12">
        <f t="shared" si="0"/>
        <v>0</v>
      </c>
      <c r="C9" s="12">
        <f t="shared" si="1"/>
        <v>0</v>
      </c>
      <c r="D9" s="12">
        <f t="shared" si="2"/>
        <v>0</v>
      </c>
      <c r="E9" s="12">
        <f t="shared" si="3"/>
        <v>0</v>
      </c>
      <c r="F9" s="28" t="s">
        <v>69</v>
      </c>
      <c r="G9" s="12" t="str">
        <f t="shared" si="4"/>
        <v>Barnegat</v>
      </c>
      <c r="H9" s="11"/>
      <c r="I9" s="11"/>
      <c r="J9" s="11"/>
      <c r="K9" s="15">
        <f t="shared" si="5"/>
        <v>0</v>
      </c>
      <c r="L9" s="2">
        <f>LARGE($C$1:$C$289, 1)</f>
        <v>246</v>
      </c>
      <c r="M9" s="2" t="str">
        <f>VLOOKUP(L9,$C$4:$F$389,4,FALSE)</f>
        <v>Schreier Liz</v>
      </c>
      <c r="N9" s="2" t="str">
        <f>VLOOKUP(L9,$C$4:$G$289,5,FALSE)</f>
        <v>Lacey</v>
      </c>
      <c r="Q9" s="11"/>
      <c r="R9" s="11"/>
      <c r="S9" s="11"/>
      <c r="T9" s="11"/>
      <c r="U9" s="13"/>
    </row>
    <row r="10" spans="1:21" x14ac:dyDescent="0.25">
      <c r="A10" s="23" t="str">
        <f t="shared" si="6"/>
        <v>Barnegat</v>
      </c>
      <c r="B10" s="12">
        <f t="shared" si="0"/>
        <v>128</v>
      </c>
      <c r="C10" s="12">
        <f t="shared" si="1"/>
        <v>113</v>
      </c>
      <c r="D10" s="12">
        <f t="shared" si="2"/>
        <v>139</v>
      </c>
      <c r="E10" s="12">
        <f t="shared" si="3"/>
        <v>380</v>
      </c>
      <c r="F10" s="34" t="s">
        <v>219</v>
      </c>
      <c r="G10" s="12" t="str">
        <f t="shared" si="4"/>
        <v>Barnegat</v>
      </c>
      <c r="H10" s="11">
        <v>128</v>
      </c>
      <c r="I10" s="11">
        <v>113</v>
      </c>
      <c r="J10" s="11">
        <v>139</v>
      </c>
      <c r="K10" s="15">
        <f t="shared" si="5"/>
        <v>380</v>
      </c>
      <c r="L10" s="2">
        <f>LARGE($C$1:$C$289, 2)</f>
        <v>207</v>
      </c>
      <c r="M10" s="2" t="str">
        <f>VLOOKUP(L10,$C$4:$F$389,4,FALSE)</f>
        <v>Muro Julia</v>
      </c>
      <c r="N10" s="2" t="str">
        <f>VLOOKUP(L10,$C$4:$G$289,5,FALSE)</f>
        <v>Lacey</v>
      </c>
      <c r="Q10" s="44" t="s">
        <v>23</v>
      </c>
      <c r="R10" s="44"/>
      <c r="S10" s="44"/>
      <c r="T10" s="44"/>
      <c r="U10" s="13"/>
    </row>
    <row r="11" spans="1:21" x14ac:dyDescent="0.25">
      <c r="A11" s="23" t="str">
        <f t="shared" si="6"/>
        <v>Barnegat</v>
      </c>
      <c r="B11" s="12">
        <f t="shared" si="0"/>
        <v>0</v>
      </c>
      <c r="C11" s="12">
        <f t="shared" si="1"/>
        <v>0</v>
      </c>
      <c r="D11" s="12">
        <f t="shared" si="2"/>
        <v>0</v>
      </c>
      <c r="E11" s="12">
        <f t="shared" si="3"/>
        <v>0</v>
      </c>
      <c r="F11" s="28" t="s">
        <v>70</v>
      </c>
      <c r="G11" s="12" t="str">
        <f t="shared" si="4"/>
        <v>Barnegat</v>
      </c>
      <c r="H11" s="11"/>
      <c r="I11" s="11"/>
      <c r="J11" s="11"/>
      <c r="K11" s="11">
        <f t="shared" si="5"/>
        <v>0</v>
      </c>
      <c r="L11" s="2">
        <f>LARGE($C$1:$C$289, 3)</f>
        <v>204</v>
      </c>
      <c r="M11" s="2" t="str">
        <f>VLOOKUP(L11,$C$4:$F$389,4,FALSE)</f>
        <v>Bedaro Theresa</v>
      </c>
      <c r="N11" s="2" t="str">
        <f>VLOOKUP(L11,$C$4:$G$289,5,FALSE)</f>
        <v>Manchester</v>
      </c>
      <c r="Q11" s="11" t="s">
        <v>17</v>
      </c>
      <c r="R11" s="20">
        <f>LARGE($L$19:$L$23, 1)</f>
        <v>631</v>
      </c>
      <c r="S11" s="28" t="str">
        <f>VLOOKUP(R11,$L$19:$N$23,2,FALSE)</f>
        <v>Shelters Amanda</v>
      </c>
      <c r="T11" s="28" t="str">
        <f>VLOOKUP(R11,$L$19:$N$23,3,FALSE)</f>
        <v>Brick Memorial</v>
      </c>
      <c r="U11" s="6">
        <f>COUNTIF($E$1:$E$289,R11)</f>
        <v>1</v>
      </c>
    </row>
    <row r="12" spans="1:21" x14ac:dyDescent="0.25">
      <c r="A12" s="23" t="str">
        <f t="shared" si="6"/>
        <v>Barnegat</v>
      </c>
      <c r="B12" s="12">
        <f t="shared" si="0"/>
        <v>117</v>
      </c>
      <c r="C12" s="12">
        <f t="shared" si="1"/>
        <v>101</v>
      </c>
      <c r="D12" s="12">
        <f t="shared" si="2"/>
        <v>142</v>
      </c>
      <c r="E12" s="12">
        <f t="shared" si="3"/>
        <v>360</v>
      </c>
      <c r="F12" s="34" t="s">
        <v>351</v>
      </c>
      <c r="G12" s="12" t="str">
        <f t="shared" si="4"/>
        <v>Barnegat</v>
      </c>
      <c r="H12" s="11">
        <v>117</v>
      </c>
      <c r="I12" s="11">
        <v>101</v>
      </c>
      <c r="J12" s="11">
        <v>142</v>
      </c>
      <c r="K12" s="11">
        <f t="shared" si="5"/>
        <v>360</v>
      </c>
      <c r="L12" s="2">
        <f>LARGE($C$1:$C$289, 4)</f>
        <v>204</v>
      </c>
      <c r="M12" s="2" t="str">
        <f>VLOOKUP(L12,$C$4:$F$389,4,FALSE)</f>
        <v>Bedaro Theresa</v>
      </c>
      <c r="N12" s="2" t="str">
        <f>VLOOKUP(L12,$C$4:$G$289,5,FALSE)</f>
        <v>Manchester</v>
      </c>
      <c r="Q12" s="11" t="s">
        <v>18</v>
      </c>
      <c r="R12" s="20">
        <f>LARGE($L$19:$L$23, 2)</f>
        <v>621</v>
      </c>
      <c r="S12" s="34" t="str">
        <f>VLOOKUP(R12,$L$19:$N$23,2,FALSE)</f>
        <v>Schreier Liz</v>
      </c>
      <c r="T12" s="28" t="s">
        <v>6</v>
      </c>
      <c r="U12" s="6">
        <f>COUNTIF($E$1:$E$289,R12)</f>
        <v>1</v>
      </c>
    </row>
    <row r="13" spans="1:21" x14ac:dyDescent="0.25">
      <c r="A13" s="34" t="str">
        <f t="shared" si="6"/>
        <v>Barnegat</v>
      </c>
      <c r="B13" s="12">
        <f t="shared" si="0"/>
        <v>0</v>
      </c>
      <c r="C13" s="12">
        <f t="shared" si="1"/>
        <v>0</v>
      </c>
      <c r="D13" s="12">
        <f t="shared" si="2"/>
        <v>0</v>
      </c>
      <c r="E13" s="12">
        <f t="shared" si="3"/>
        <v>0</v>
      </c>
      <c r="F13" s="34"/>
      <c r="G13" s="12" t="str">
        <f t="shared" si="4"/>
        <v>Barnegat</v>
      </c>
      <c r="H13" s="11"/>
      <c r="I13" s="11"/>
      <c r="J13" s="11"/>
      <c r="K13" s="11">
        <f t="shared" si="5"/>
        <v>0</v>
      </c>
      <c r="L13" s="2">
        <f>LARGE($C$1:$C$289, 5)</f>
        <v>202</v>
      </c>
      <c r="M13" s="2" t="str">
        <f>VLOOKUP(L13,$C$4:$F$389,4,FALSE)</f>
        <v>Peters Kamerin</v>
      </c>
      <c r="N13" s="2" t="str">
        <f>VLOOKUP(L13,$C$4:$G$289,5,FALSE)</f>
        <v>Toms River North</v>
      </c>
      <c r="Q13" s="11" t="s">
        <v>19</v>
      </c>
      <c r="R13" s="20">
        <f>LARGE($L$19:$L$23, 3)</f>
        <v>614</v>
      </c>
      <c r="S13" s="28" t="str">
        <f>VLOOKUP(R13,$L$19:$N$23,2,FALSE)</f>
        <v>Ashley Ferrara</v>
      </c>
      <c r="T13" s="28" t="str">
        <f>VLOOKUP(R13,$L$19:$N$23,3,FALSE)</f>
        <v>Toms River South</v>
      </c>
      <c r="U13" s="6">
        <f>COUNTIF($E$1:$E$289,R13)</f>
        <v>1</v>
      </c>
    </row>
    <row r="14" spans="1:21" x14ac:dyDescent="0.25">
      <c r="A14" s="11"/>
      <c r="B14" s="12"/>
      <c r="C14" s="12"/>
      <c r="D14" s="12"/>
      <c r="E14" s="12"/>
      <c r="F14" s="31" t="s">
        <v>2</v>
      </c>
      <c r="G14" s="12" t="str">
        <f>A4</f>
        <v>Barnegat</v>
      </c>
      <c r="H14" s="11">
        <f>SUM(H4:H13)</f>
        <v>700</v>
      </c>
      <c r="I14" s="11">
        <f>SUM(I4:I13)</f>
        <v>616</v>
      </c>
      <c r="J14" s="11">
        <f>SUM(J4:J13)</f>
        <v>734</v>
      </c>
      <c r="K14" s="11">
        <f t="shared" si="5"/>
        <v>2050</v>
      </c>
      <c r="L14" s="2">
        <f>LARGE($D$1:$D$289, 1)</f>
        <v>226</v>
      </c>
      <c r="M14" s="2" t="str">
        <f>VLOOKUP(L14,$D$4:$F$389,3,FALSE)</f>
        <v>Ashley Ferrara</v>
      </c>
      <c r="N14" s="2" t="str">
        <f>VLOOKUP(L14,$D$4:$G$289,4,FALSE)</f>
        <v>Toms River South</v>
      </c>
      <c r="Q14" s="11" t="s">
        <v>21</v>
      </c>
      <c r="R14" s="20">
        <f>LARGE($L$19:$L$23, 4)</f>
        <v>585</v>
      </c>
      <c r="S14" s="28" t="str">
        <f>VLOOKUP(R14,$L$19:$N$23,2,FALSE)</f>
        <v>Bedaro Theresa</v>
      </c>
      <c r="T14" s="28" t="str">
        <f>VLOOKUP(R14,$L$19:$N$23,3,FALSE)</f>
        <v>Manchester</v>
      </c>
      <c r="U14" s="6">
        <f>COUNTIF($E$1:$E$289,R14)</f>
        <v>1</v>
      </c>
    </row>
    <row r="15" spans="1:21" x14ac:dyDescent="0.25">
      <c r="A15" s="11"/>
      <c r="B15" s="12"/>
      <c r="C15" s="12"/>
      <c r="D15" s="12"/>
      <c r="E15" s="12"/>
      <c r="F15" s="31"/>
      <c r="G15" s="12"/>
      <c r="H15" s="11"/>
      <c r="I15" s="11"/>
      <c r="J15" s="11"/>
      <c r="K15" s="11"/>
      <c r="L15" s="2">
        <f>LARGE($D$1:$D$289, 2)</f>
        <v>216</v>
      </c>
      <c r="M15" s="2" t="str">
        <f>VLOOKUP(L15,$D$4:$F$389,3,FALSE)</f>
        <v>Schreier Liz</v>
      </c>
      <c r="N15" s="2" t="str">
        <f>VLOOKUP(L15,$D$4:$G$289,4,FALSE)</f>
        <v>Lacey</v>
      </c>
      <c r="Q15" s="11" t="s">
        <v>22</v>
      </c>
      <c r="R15" s="20">
        <f>LARGE($L$19:$L$23, 5)</f>
        <v>583</v>
      </c>
      <c r="S15" s="28" t="str">
        <f>VLOOKUP(R15,$L$19:$N$23,2,FALSE)</f>
        <v>Muro Julia</v>
      </c>
      <c r="T15" s="28" t="str">
        <f>VLOOKUP(R15,$L$19:$N$23,3,FALSE)</f>
        <v>Lacey</v>
      </c>
      <c r="U15" s="6">
        <f>COUNTIF($E$1:$E$289,R15)</f>
        <v>1</v>
      </c>
    </row>
    <row r="16" spans="1:21" ht="15.75" thickBot="1" x14ac:dyDescent="0.3">
      <c r="A16" s="11" t="s">
        <v>24</v>
      </c>
      <c r="B16" s="12">
        <f t="shared" ref="B16:B25" si="7">H16</f>
        <v>166</v>
      </c>
      <c r="C16" s="12">
        <f t="shared" ref="C16:C25" si="8">I16</f>
        <v>184</v>
      </c>
      <c r="D16" s="12">
        <f t="shared" ref="D16:D25" si="9">J16</f>
        <v>167</v>
      </c>
      <c r="E16" s="12">
        <f t="shared" ref="E16:E25" si="10">K16</f>
        <v>517</v>
      </c>
      <c r="F16" s="28" t="s">
        <v>75</v>
      </c>
      <c r="G16" s="12" t="str">
        <f t="shared" ref="G16:G25" si="11">A16</f>
        <v>Brick</v>
      </c>
      <c r="H16" s="11">
        <v>166</v>
      </c>
      <c r="I16" s="11">
        <v>184</v>
      </c>
      <c r="J16" s="11">
        <v>167</v>
      </c>
      <c r="K16" s="15">
        <f t="shared" ref="K16:K26" si="12">SUM(H16:J16)</f>
        <v>517</v>
      </c>
      <c r="L16" s="2">
        <f>LARGE($D$1:$D$289, 3)</f>
        <v>209</v>
      </c>
      <c r="M16" s="2" t="str">
        <f>VLOOKUP(L16,$D$4:$F$389,3,FALSE)</f>
        <v>McGee Liz</v>
      </c>
      <c r="N16" s="2" t="str">
        <f>VLOOKUP(L16,$D$4:$G$289,4,FALSE)</f>
        <v>Central Regional</v>
      </c>
      <c r="Q16" s="11"/>
      <c r="R16" s="11"/>
      <c r="S16" s="11"/>
      <c r="T16" s="11"/>
      <c r="U16" s="13"/>
    </row>
    <row r="17" spans="1:25" ht="15.75" thickBot="1" x14ac:dyDescent="0.3">
      <c r="A17" s="23" t="str">
        <f t="shared" ref="A17:A25" si="13">$A16</f>
        <v>Brick</v>
      </c>
      <c r="B17" s="12">
        <f t="shared" si="7"/>
        <v>137</v>
      </c>
      <c r="C17" s="12">
        <f t="shared" si="8"/>
        <v>0</v>
      </c>
      <c r="D17" s="12">
        <f t="shared" si="9"/>
        <v>163</v>
      </c>
      <c r="E17" s="12">
        <f t="shared" si="10"/>
        <v>300</v>
      </c>
      <c r="F17" s="28" t="s">
        <v>154</v>
      </c>
      <c r="G17" s="12" t="str">
        <f t="shared" si="11"/>
        <v>Brick</v>
      </c>
      <c r="H17" s="39">
        <v>137</v>
      </c>
      <c r="I17" s="11"/>
      <c r="J17" s="11">
        <v>163</v>
      </c>
      <c r="K17" s="15">
        <f t="shared" si="12"/>
        <v>300</v>
      </c>
      <c r="L17" s="2">
        <f>LARGE($D$1:$D$289, 4)</f>
        <v>204</v>
      </c>
      <c r="M17" s="2" t="str">
        <f>VLOOKUP(L17,$D$4:$F$389,3,FALSE)</f>
        <v>Shelters Amanda</v>
      </c>
      <c r="N17" s="2" t="str">
        <f>VLOOKUP(L17,$D$4:$G$289,4,FALSE)</f>
        <v>Brick Memorial</v>
      </c>
      <c r="Q17" s="11"/>
      <c r="R17" s="11"/>
      <c r="S17" s="11"/>
      <c r="T17" s="11"/>
      <c r="U17" s="13"/>
    </row>
    <row r="18" spans="1:25" x14ac:dyDescent="0.25">
      <c r="A18" s="23" t="str">
        <f t="shared" si="13"/>
        <v>Brick</v>
      </c>
      <c r="B18" s="12">
        <f t="shared" si="7"/>
        <v>215</v>
      </c>
      <c r="C18" s="12">
        <f t="shared" si="8"/>
        <v>183</v>
      </c>
      <c r="D18" s="12">
        <f t="shared" si="9"/>
        <v>179</v>
      </c>
      <c r="E18" s="12">
        <f t="shared" si="10"/>
        <v>577</v>
      </c>
      <c r="F18" s="28" t="s">
        <v>76</v>
      </c>
      <c r="G18" s="12" t="str">
        <f t="shared" si="11"/>
        <v>Brick</v>
      </c>
      <c r="H18" s="11">
        <v>215</v>
      </c>
      <c r="I18" s="11">
        <v>183</v>
      </c>
      <c r="J18" s="11">
        <v>179</v>
      </c>
      <c r="K18" s="11">
        <f t="shared" si="12"/>
        <v>577</v>
      </c>
      <c r="L18" s="2">
        <f>LARGE($D$1:$D$289, 5)</f>
        <v>203</v>
      </c>
      <c r="M18" s="2" t="str">
        <f>VLOOKUP(L18,$D$4:$F$389,3,FALSE)</f>
        <v>Dadi Hailey</v>
      </c>
      <c r="N18" s="2" t="str">
        <f>VLOOKUP(L18,$D$4:$G$289,4,FALSE)</f>
        <v>Eastern</v>
      </c>
      <c r="Q18" s="11"/>
      <c r="R18" s="11"/>
      <c r="S18" s="11"/>
      <c r="T18" s="11"/>
      <c r="U18" s="13"/>
    </row>
    <row r="19" spans="1:25" x14ac:dyDescent="0.25">
      <c r="A19" s="23" t="str">
        <f t="shared" si="13"/>
        <v>Brick</v>
      </c>
      <c r="B19" s="12">
        <f t="shared" si="7"/>
        <v>173</v>
      </c>
      <c r="C19" s="12">
        <f t="shared" si="8"/>
        <v>157</v>
      </c>
      <c r="D19" s="12">
        <f t="shared" si="9"/>
        <v>171</v>
      </c>
      <c r="E19" s="12">
        <f t="shared" si="10"/>
        <v>501</v>
      </c>
      <c r="F19" s="28" t="s">
        <v>74</v>
      </c>
      <c r="G19" s="12" t="str">
        <f t="shared" si="11"/>
        <v>Brick</v>
      </c>
      <c r="H19" s="11">
        <v>173</v>
      </c>
      <c r="I19" s="11">
        <v>157</v>
      </c>
      <c r="J19" s="11">
        <v>171</v>
      </c>
      <c r="K19" s="11">
        <f t="shared" si="12"/>
        <v>501</v>
      </c>
      <c r="L19" s="2">
        <f>LARGE($E$1:$E$289, 1)</f>
        <v>631</v>
      </c>
      <c r="M19" s="2" t="str">
        <f>VLOOKUP(L19,$E$4:$F$389,2,FALSE)</f>
        <v>Shelters Amanda</v>
      </c>
      <c r="N19" s="2" t="str">
        <f>VLOOKUP(L19,$E$4:$G$289,3,FALSE)</f>
        <v>Brick Memorial</v>
      </c>
      <c r="Q19" s="11"/>
      <c r="R19" s="11"/>
      <c r="S19" s="11"/>
      <c r="T19" s="11"/>
      <c r="U19" s="13"/>
    </row>
    <row r="20" spans="1:25" x14ac:dyDescent="0.25">
      <c r="A20" s="23" t="str">
        <f t="shared" si="13"/>
        <v>Brick</v>
      </c>
      <c r="B20" s="12">
        <f t="shared" si="7"/>
        <v>227</v>
      </c>
      <c r="C20" s="12">
        <f t="shared" si="8"/>
        <v>175</v>
      </c>
      <c r="D20" s="12">
        <f t="shared" si="9"/>
        <v>179</v>
      </c>
      <c r="E20" s="12">
        <f t="shared" si="10"/>
        <v>581</v>
      </c>
      <c r="F20" s="28" t="s">
        <v>73</v>
      </c>
      <c r="G20" s="12" t="str">
        <f t="shared" si="11"/>
        <v>Brick</v>
      </c>
      <c r="H20" s="11">
        <v>227</v>
      </c>
      <c r="I20" s="11">
        <v>175</v>
      </c>
      <c r="J20" s="11">
        <v>179</v>
      </c>
      <c r="K20" s="15">
        <f t="shared" si="12"/>
        <v>581</v>
      </c>
      <c r="L20" s="2">
        <f>LARGE($E$1:$E$289, 2)</f>
        <v>621</v>
      </c>
      <c r="M20" s="2" t="str">
        <f>VLOOKUP(L20,$E$4:$F$389,2,FALSE)</f>
        <v>Schreier Liz</v>
      </c>
      <c r="N20" s="2" t="str">
        <f>VLOOKUP(L20,$E$4:$G$289,3,FALSE)</f>
        <v>Lacey</v>
      </c>
      <c r="Q20" s="11"/>
      <c r="R20" s="11"/>
      <c r="S20" s="11"/>
      <c r="T20" s="11"/>
      <c r="U20" s="13"/>
    </row>
    <row r="21" spans="1:25" x14ac:dyDescent="0.25">
      <c r="A21" s="23" t="str">
        <f t="shared" si="13"/>
        <v>Brick</v>
      </c>
      <c r="B21" s="12">
        <f t="shared" si="7"/>
        <v>0</v>
      </c>
      <c r="C21" s="12">
        <f t="shared" si="8"/>
        <v>148</v>
      </c>
      <c r="D21" s="12">
        <f t="shared" si="9"/>
        <v>0</v>
      </c>
      <c r="E21" s="12">
        <f t="shared" si="10"/>
        <v>148</v>
      </c>
      <c r="F21" s="28" t="s">
        <v>155</v>
      </c>
      <c r="G21" s="12" t="str">
        <f t="shared" si="11"/>
        <v>Brick</v>
      </c>
      <c r="H21" s="11"/>
      <c r="I21" s="42">
        <v>148</v>
      </c>
      <c r="J21" s="11"/>
      <c r="K21" s="15">
        <f t="shared" si="12"/>
        <v>148</v>
      </c>
      <c r="L21" s="2">
        <f>LARGE($E$1:$E$289, 3)</f>
        <v>614</v>
      </c>
      <c r="M21" s="2" t="str">
        <f>VLOOKUP(L21,$E$4:$F$389,2,FALSE)</f>
        <v>Ashley Ferrara</v>
      </c>
      <c r="N21" s="2" t="str">
        <f>VLOOKUP(L21,$E$4:$G$289,3,FALSE)</f>
        <v>Toms River South</v>
      </c>
      <c r="Q21" s="11"/>
      <c r="R21" s="11"/>
      <c r="S21" s="11"/>
      <c r="T21" s="11"/>
      <c r="U21" s="13"/>
    </row>
    <row r="22" spans="1:25" x14ac:dyDescent="0.25">
      <c r="A22" s="23" t="str">
        <f t="shared" si="13"/>
        <v>Brick</v>
      </c>
      <c r="B22" s="12">
        <f t="shared" si="7"/>
        <v>0</v>
      </c>
      <c r="C22" s="12">
        <f t="shared" si="8"/>
        <v>0</v>
      </c>
      <c r="D22" s="12">
        <f t="shared" si="9"/>
        <v>0</v>
      </c>
      <c r="E22" s="12">
        <f t="shared" si="10"/>
        <v>0</v>
      </c>
      <c r="G22" s="12" t="str">
        <f t="shared" si="11"/>
        <v>Brick</v>
      </c>
      <c r="H22" s="11"/>
      <c r="I22" s="11"/>
      <c r="J22" s="11"/>
      <c r="K22" s="15">
        <f t="shared" si="12"/>
        <v>0</v>
      </c>
      <c r="L22" s="2">
        <f>LARGE($E$1:$E$289, 4)</f>
        <v>585</v>
      </c>
      <c r="M22" s="2" t="str">
        <f>VLOOKUP(L22,$E$4:$F$389,2,FALSE)</f>
        <v>Bedaro Theresa</v>
      </c>
      <c r="N22" s="2" t="str">
        <f>VLOOKUP(L22,$E$4:$G$289,3,FALSE)</f>
        <v>Manchester</v>
      </c>
      <c r="Q22" s="11"/>
      <c r="R22" s="11"/>
      <c r="S22" s="11"/>
      <c r="T22" s="11"/>
      <c r="U22" s="13"/>
    </row>
    <row r="23" spans="1:25" x14ac:dyDescent="0.25">
      <c r="A23" s="34" t="str">
        <f t="shared" si="13"/>
        <v>Brick</v>
      </c>
      <c r="B23" s="12">
        <f t="shared" si="7"/>
        <v>0</v>
      </c>
      <c r="C23" s="12">
        <f t="shared" si="8"/>
        <v>0</v>
      </c>
      <c r="D23" s="12">
        <f t="shared" si="9"/>
        <v>0</v>
      </c>
      <c r="E23" s="12">
        <f t="shared" si="10"/>
        <v>0</v>
      </c>
      <c r="G23" s="12" t="str">
        <f t="shared" si="11"/>
        <v>Brick</v>
      </c>
      <c r="H23" s="11"/>
      <c r="I23" s="11"/>
      <c r="J23" s="11"/>
      <c r="K23" s="11">
        <f t="shared" si="12"/>
        <v>0</v>
      </c>
      <c r="L23" s="2">
        <f>LARGE($E$1:$E$289, 5)</f>
        <v>583</v>
      </c>
      <c r="M23" s="2" t="str">
        <f>VLOOKUP(L23,$E$4:$F$389,2,FALSE)</f>
        <v>Muro Julia</v>
      </c>
      <c r="N23" s="2" t="str">
        <f>VLOOKUP(L23,$E$4:$G$289,3,FALSE)</f>
        <v>Lacey</v>
      </c>
      <c r="Q23" s="11"/>
      <c r="R23" s="33"/>
      <c r="S23" s="34"/>
      <c r="T23" s="34"/>
      <c r="U23" s="34"/>
      <c r="V23" s="33"/>
      <c r="W23" s="33" t="s">
        <v>148</v>
      </c>
      <c r="X23" s="33"/>
      <c r="Y23" s="33"/>
    </row>
    <row r="24" spans="1:25" x14ac:dyDescent="0.25">
      <c r="A24" s="23" t="str">
        <f t="shared" si="13"/>
        <v>Brick</v>
      </c>
      <c r="B24" s="12">
        <f t="shared" si="7"/>
        <v>0</v>
      </c>
      <c r="C24" s="12">
        <f t="shared" si="8"/>
        <v>0</v>
      </c>
      <c r="D24" s="12">
        <f t="shared" si="9"/>
        <v>0</v>
      </c>
      <c r="E24" s="12">
        <f t="shared" si="10"/>
        <v>0</v>
      </c>
      <c r="G24" s="12" t="str">
        <f t="shared" si="11"/>
        <v>Brick</v>
      </c>
      <c r="H24" s="11"/>
      <c r="I24" s="11"/>
      <c r="J24" s="11"/>
      <c r="K24" s="11">
        <f t="shared" si="12"/>
        <v>0</v>
      </c>
      <c r="L24" s="12"/>
      <c r="M24" s="12"/>
      <c r="N24" s="12"/>
      <c r="O24" s="15"/>
      <c r="P24" s="15"/>
      <c r="Q24" s="11"/>
      <c r="R24" s="34" t="s">
        <v>150</v>
      </c>
      <c r="S24" s="34" t="s">
        <v>149</v>
      </c>
      <c r="T24" s="34" t="s">
        <v>15</v>
      </c>
      <c r="U24" s="34"/>
      <c r="V24" s="33">
        <v>1</v>
      </c>
      <c r="W24" s="33">
        <v>2</v>
      </c>
      <c r="X24" s="33">
        <v>3</v>
      </c>
      <c r="Y24" s="33" t="s">
        <v>16</v>
      </c>
    </row>
    <row r="25" spans="1:25" x14ac:dyDescent="0.25">
      <c r="A25" s="23" t="str">
        <f t="shared" si="13"/>
        <v>Brick</v>
      </c>
      <c r="B25" s="12">
        <f t="shared" si="7"/>
        <v>0</v>
      </c>
      <c r="C25" s="12">
        <f t="shared" si="8"/>
        <v>0</v>
      </c>
      <c r="D25" s="12">
        <f t="shared" si="9"/>
        <v>0</v>
      </c>
      <c r="E25" s="12">
        <f t="shared" si="10"/>
        <v>0</v>
      </c>
      <c r="G25" s="12" t="str">
        <f t="shared" si="11"/>
        <v>Brick</v>
      </c>
      <c r="H25" s="11"/>
      <c r="I25" s="11"/>
      <c r="J25" s="11"/>
      <c r="K25" s="11">
        <f t="shared" si="12"/>
        <v>0</v>
      </c>
      <c r="L25" s="12"/>
      <c r="M25" s="12"/>
      <c r="N25" s="12"/>
      <c r="O25" s="15"/>
      <c r="P25" s="15"/>
      <c r="Q25" s="11"/>
      <c r="R25" s="11">
        <v>1</v>
      </c>
      <c r="S25" s="11"/>
      <c r="T25" s="34"/>
      <c r="U25" s="12"/>
      <c r="V25" s="11">
        <v>247</v>
      </c>
      <c r="W25" s="11">
        <v>213</v>
      </c>
      <c r="X25" s="11">
        <v>233</v>
      </c>
      <c r="Y25" s="15">
        <f t="shared" ref="Y25:Y36" si="14">SUM(V25:X25)</f>
        <v>693</v>
      </c>
    </row>
    <row r="26" spans="1:25" x14ac:dyDescent="0.25">
      <c r="A26" s="11"/>
      <c r="B26" s="12"/>
      <c r="C26" s="12"/>
      <c r="D26" s="12"/>
      <c r="E26" s="12"/>
      <c r="F26" s="31" t="s">
        <v>2</v>
      </c>
      <c r="G26" s="12" t="str">
        <f>A16</f>
        <v>Brick</v>
      </c>
      <c r="H26" s="11">
        <f>SUM(H16:H25)</f>
        <v>918</v>
      </c>
      <c r="I26" s="11">
        <f>SUM(I16:I25)</f>
        <v>847</v>
      </c>
      <c r="J26" s="11">
        <f>SUM(J16:J25)</f>
        <v>859</v>
      </c>
      <c r="K26" s="11">
        <f t="shared" si="12"/>
        <v>2624</v>
      </c>
      <c r="L26" s="12"/>
      <c r="M26" s="12"/>
      <c r="N26" s="12"/>
      <c r="O26" s="15"/>
      <c r="P26" s="15"/>
      <c r="Q26" s="11"/>
      <c r="R26" s="11">
        <v>2</v>
      </c>
      <c r="S26" s="11"/>
      <c r="T26" s="34"/>
      <c r="U26" s="12"/>
      <c r="V26" s="11">
        <v>192</v>
      </c>
      <c r="W26" s="11">
        <v>212</v>
      </c>
      <c r="X26" s="11">
        <v>267</v>
      </c>
      <c r="Y26" s="15">
        <f t="shared" si="14"/>
        <v>671</v>
      </c>
    </row>
    <row r="27" spans="1:25" x14ac:dyDescent="0.25">
      <c r="A27" s="11"/>
      <c r="B27" s="12"/>
      <c r="C27" s="12"/>
      <c r="D27" s="12"/>
      <c r="E27" s="12"/>
      <c r="F27" s="31"/>
      <c r="G27" s="12"/>
      <c r="H27" s="11"/>
      <c r="I27" s="11"/>
      <c r="J27" s="11"/>
      <c r="K27" s="11"/>
      <c r="L27" s="12"/>
      <c r="M27" s="12"/>
      <c r="N27" s="12"/>
      <c r="O27" s="15"/>
      <c r="P27" s="15"/>
      <c r="Q27" s="11"/>
      <c r="R27" s="11">
        <v>3</v>
      </c>
      <c r="S27" s="11"/>
      <c r="T27" s="34"/>
      <c r="U27" s="12"/>
      <c r="V27" s="11">
        <v>256</v>
      </c>
      <c r="W27" s="11">
        <v>234</v>
      </c>
      <c r="X27" s="11">
        <v>181</v>
      </c>
      <c r="Y27" s="15">
        <f t="shared" si="14"/>
        <v>671</v>
      </c>
    </row>
    <row r="28" spans="1:25" x14ac:dyDescent="0.25">
      <c r="A28" s="11" t="s">
        <v>62</v>
      </c>
      <c r="B28" s="12">
        <f t="shared" ref="B28:B37" si="15">H28</f>
        <v>134</v>
      </c>
      <c r="C28" s="12">
        <f t="shared" ref="C28:C37" si="16">I28</f>
        <v>138</v>
      </c>
      <c r="D28" s="12">
        <f t="shared" ref="D28:D37" si="17">J28</f>
        <v>138</v>
      </c>
      <c r="E28" s="12">
        <f t="shared" ref="E28:E37" si="18">K28</f>
        <v>410</v>
      </c>
      <c r="F28" s="34" t="s">
        <v>295</v>
      </c>
      <c r="G28" s="12" t="str">
        <f t="shared" ref="G28:G37" si="19">A28</f>
        <v>Brick Memorial</v>
      </c>
      <c r="H28" s="11">
        <v>134</v>
      </c>
      <c r="I28" s="11">
        <v>138</v>
      </c>
      <c r="J28" s="11">
        <v>138</v>
      </c>
      <c r="K28" s="15">
        <f t="shared" ref="K28:K38" si="20">SUM(H28:J28)</f>
        <v>410</v>
      </c>
      <c r="L28" s="12"/>
      <c r="M28" s="12"/>
      <c r="N28" s="12"/>
      <c r="O28" s="15"/>
      <c r="P28" s="15"/>
      <c r="Q28" s="11"/>
      <c r="R28" s="11">
        <v>4</v>
      </c>
      <c r="S28" s="11"/>
      <c r="T28" s="34"/>
      <c r="U28" s="12"/>
      <c r="V28" s="11">
        <v>207</v>
      </c>
      <c r="W28" s="11">
        <v>214</v>
      </c>
      <c r="X28" s="11">
        <v>204</v>
      </c>
      <c r="Y28" s="15">
        <f t="shared" si="14"/>
        <v>625</v>
      </c>
    </row>
    <row r="29" spans="1:25" x14ac:dyDescent="0.25">
      <c r="A29" s="23" t="str">
        <f t="shared" ref="A29:A37" si="21">$A28</f>
        <v>Brick Memorial</v>
      </c>
      <c r="B29" s="12">
        <f t="shared" si="15"/>
        <v>146</v>
      </c>
      <c r="C29" s="12">
        <f t="shared" si="16"/>
        <v>156</v>
      </c>
      <c r="D29" s="12">
        <f t="shared" si="17"/>
        <v>156</v>
      </c>
      <c r="E29" s="12">
        <f t="shared" si="18"/>
        <v>458</v>
      </c>
      <c r="F29" s="34" t="s">
        <v>296</v>
      </c>
      <c r="G29" s="12" t="str">
        <f t="shared" si="19"/>
        <v>Brick Memorial</v>
      </c>
      <c r="H29" s="11">
        <v>146</v>
      </c>
      <c r="I29" s="11">
        <v>156</v>
      </c>
      <c r="J29" s="11">
        <v>156</v>
      </c>
      <c r="K29" s="15">
        <f t="shared" si="20"/>
        <v>458</v>
      </c>
      <c r="L29" s="12"/>
      <c r="M29" s="12"/>
      <c r="N29" s="12"/>
      <c r="O29" s="15"/>
      <c r="P29" s="15"/>
      <c r="Q29" s="11"/>
      <c r="R29" s="11">
        <v>5</v>
      </c>
      <c r="S29" s="11"/>
      <c r="T29" s="34"/>
      <c r="U29" s="12"/>
      <c r="V29" s="11">
        <v>199</v>
      </c>
      <c r="W29" s="11">
        <v>221</v>
      </c>
      <c r="X29" s="11">
        <v>190</v>
      </c>
      <c r="Y29" s="15">
        <f t="shared" si="14"/>
        <v>610</v>
      </c>
    </row>
    <row r="30" spans="1:25" x14ac:dyDescent="0.25">
      <c r="A30" s="23" t="str">
        <f t="shared" si="21"/>
        <v>Brick Memorial</v>
      </c>
      <c r="B30" s="12">
        <f t="shared" si="15"/>
        <v>191</v>
      </c>
      <c r="C30" s="12">
        <f t="shared" si="16"/>
        <v>191</v>
      </c>
      <c r="D30" s="12">
        <f t="shared" si="17"/>
        <v>194</v>
      </c>
      <c r="E30" s="12">
        <f t="shared" si="18"/>
        <v>576</v>
      </c>
      <c r="F30" s="34" t="s">
        <v>297</v>
      </c>
      <c r="G30" s="12" t="str">
        <f t="shared" si="19"/>
        <v>Brick Memorial</v>
      </c>
      <c r="H30" s="11">
        <v>191</v>
      </c>
      <c r="I30" s="11">
        <v>191</v>
      </c>
      <c r="J30" s="11">
        <v>194</v>
      </c>
      <c r="K30" s="11">
        <f t="shared" si="20"/>
        <v>576</v>
      </c>
      <c r="L30" s="12"/>
      <c r="M30" s="12"/>
      <c r="N30" s="12"/>
      <c r="O30" s="15"/>
      <c r="P30" s="15"/>
      <c r="Q30" s="11"/>
      <c r="R30" s="11">
        <v>6</v>
      </c>
      <c r="S30" s="11"/>
      <c r="T30" s="34"/>
      <c r="U30" s="12"/>
      <c r="V30" s="11">
        <v>181</v>
      </c>
      <c r="W30" s="11">
        <v>202</v>
      </c>
      <c r="X30" s="11">
        <v>224</v>
      </c>
      <c r="Y30" s="15">
        <f t="shared" si="14"/>
        <v>607</v>
      </c>
    </row>
    <row r="31" spans="1:25" x14ac:dyDescent="0.25">
      <c r="A31" s="23" t="str">
        <f t="shared" si="21"/>
        <v>Brick Memorial</v>
      </c>
      <c r="B31" s="12">
        <f t="shared" si="15"/>
        <v>145</v>
      </c>
      <c r="C31" s="12">
        <f t="shared" si="16"/>
        <v>199</v>
      </c>
      <c r="D31" s="12">
        <f t="shared" si="17"/>
        <v>173</v>
      </c>
      <c r="E31" s="12">
        <f t="shared" si="18"/>
        <v>517</v>
      </c>
      <c r="F31" s="34" t="s">
        <v>298</v>
      </c>
      <c r="G31" s="12" t="str">
        <f t="shared" si="19"/>
        <v>Brick Memorial</v>
      </c>
      <c r="H31" s="11">
        <v>145</v>
      </c>
      <c r="I31" s="11">
        <v>199</v>
      </c>
      <c r="J31" s="11">
        <v>173</v>
      </c>
      <c r="K31" s="15">
        <f t="shared" si="20"/>
        <v>517</v>
      </c>
      <c r="L31" s="12"/>
      <c r="M31" s="12"/>
      <c r="N31" s="12"/>
      <c r="O31" s="15"/>
      <c r="P31" s="15"/>
      <c r="Q31" s="11"/>
      <c r="R31" s="11">
        <v>7</v>
      </c>
      <c r="S31" s="11"/>
      <c r="T31" s="34"/>
      <c r="U31" s="12"/>
      <c r="V31" s="11">
        <v>190</v>
      </c>
      <c r="W31" s="11">
        <v>202</v>
      </c>
      <c r="X31" s="11">
        <v>213</v>
      </c>
      <c r="Y31" s="15">
        <f t="shared" si="14"/>
        <v>605</v>
      </c>
    </row>
    <row r="32" spans="1:25" x14ac:dyDescent="0.25">
      <c r="A32" s="23" t="str">
        <f t="shared" si="21"/>
        <v>Brick Memorial</v>
      </c>
      <c r="B32" s="12">
        <f t="shared" si="15"/>
        <v>233</v>
      </c>
      <c r="C32" s="12">
        <f t="shared" si="16"/>
        <v>194</v>
      </c>
      <c r="D32" s="12">
        <f t="shared" si="17"/>
        <v>204</v>
      </c>
      <c r="E32" s="12">
        <f t="shared" si="18"/>
        <v>631</v>
      </c>
      <c r="F32" s="34" t="s">
        <v>299</v>
      </c>
      <c r="G32" s="12" t="str">
        <f t="shared" si="19"/>
        <v>Brick Memorial</v>
      </c>
      <c r="H32" s="11">
        <v>233</v>
      </c>
      <c r="I32" s="11">
        <v>194</v>
      </c>
      <c r="J32" s="11">
        <v>204</v>
      </c>
      <c r="K32" s="15">
        <f t="shared" si="20"/>
        <v>631</v>
      </c>
      <c r="L32" s="12"/>
      <c r="M32" s="12"/>
      <c r="N32" s="12"/>
      <c r="O32" s="15"/>
      <c r="P32" s="15"/>
      <c r="Q32" s="11"/>
      <c r="R32" s="11">
        <v>8</v>
      </c>
      <c r="S32" s="11"/>
      <c r="T32" s="34"/>
      <c r="U32" s="12"/>
      <c r="V32" s="11">
        <v>213</v>
      </c>
      <c r="W32" s="11">
        <v>169</v>
      </c>
      <c r="X32" s="11">
        <v>214</v>
      </c>
      <c r="Y32" s="15">
        <f t="shared" si="14"/>
        <v>596</v>
      </c>
    </row>
    <row r="33" spans="1:25" x14ac:dyDescent="0.25">
      <c r="A33" s="34" t="str">
        <f t="shared" si="21"/>
        <v>Brick Memorial</v>
      </c>
      <c r="B33" s="12">
        <f t="shared" si="15"/>
        <v>0</v>
      </c>
      <c r="C33" s="12">
        <f t="shared" si="16"/>
        <v>0</v>
      </c>
      <c r="D33" s="12">
        <f t="shared" si="17"/>
        <v>0</v>
      </c>
      <c r="E33" s="12">
        <f t="shared" si="18"/>
        <v>0</v>
      </c>
      <c r="F33" s="34"/>
      <c r="G33" s="12" t="str">
        <f t="shared" si="19"/>
        <v>Brick Memorial</v>
      </c>
      <c r="H33" s="11"/>
      <c r="I33" s="11"/>
      <c r="J33" s="11"/>
      <c r="K33" s="15">
        <f t="shared" si="20"/>
        <v>0</v>
      </c>
      <c r="L33" s="12"/>
      <c r="M33" s="12"/>
      <c r="N33" s="12"/>
      <c r="O33" s="15"/>
      <c r="P33" s="15"/>
      <c r="Q33" s="11"/>
      <c r="R33" s="11">
        <v>9</v>
      </c>
      <c r="S33" s="11"/>
      <c r="T33" s="34"/>
      <c r="U33" s="12"/>
      <c r="V33" s="11">
        <v>173</v>
      </c>
      <c r="W33" s="11">
        <v>222</v>
      </c>
      <c r="X33" s="11">
        <v>198</v>
      </c>
      <c r="Y33" s="15">
        <f t="shared" si="14"/>
        <v>593</v>
      </c>
    </row>
    <row r="34" spans="1:25" x14ac:dyDescent="0.25">
      <c r="A34" s="23" t="str">
        <f t="shared" si="21"/>
        <v>Brick Memorial</v>
      </c>
      <c r="B34" s="12">
        <f t="shared" si="15"/>
        <v>0</v>
      </c>
      <c r="C34" s="12">
        <f t="shared" si="16"/>
        <v>0</v>
      </c>
      <c r="D34" s="12">
        <f t="shared" si="17"/>
        <v>0</v>
      </c>
      <c r="E34" s="12">
        <f t="shared" si="18"/>
        <v>0</v>
      </c>
      <c r="F34" s="15"/>
      <c r="G34" s="12" t="str">
        <f t="shared" si="19"/>
        <v>Brick Memorial</v>
      </c>
      <c r="H34" s="11"/>
      <c r="I34" s="11"/>
      <c r="J34" s="11"/>
      <c r="K34" s="11">
        <f t="shared" si="20"/>
        <v>0</v>
      </c>
      <c r="L34" s="12"/>
      <c r="M34" s="12"/>
      <c r="N34" s="12"/>
      <c r="O34" s="15"/>
      <c r="P34" s="15"/>
      <c r="Q34" s="11"/>
      <c r="R34" s="11">
        <v>10</v>
      </c>
      <c r="S34" s="11"/>
      <c r="T34" s="34"/>
      <c r="U34" s="12"/>
      <c r="V34" s="11">
        <v>192</v>
      </c>
      <c r="W34" s="11">
        <v>169</v>
      </c>
      <c r="X34" s="11">
        <v>224</v>
      </c>
      <c r="Y34" s="15">
        <f t="shared" si="14"/>
        <v>585</v>
      </c>
    </row>
    <row r="35" spans="1:25" x14ac:dyDescent="0.25">
      <c r="A35" s="23" t="str">
        <f t="shared" si="21"/>
        <v>Brick Memorial</v>
      </c>
      <c r="B35" s="12">
        <f t="shared" si="15"/>
        <v>0</v>
      </c>
      <c r="C35" s="12">
        <f t="shared" si="16"/>
        <v>0</v>
      </c>
      <c r="D35" s="12">
        <f t="shared" si="17"/>
        <v>0</v>
      </c>
      <c r="E35" s="12">
        <f t="shared" si="18"/>
        <v>0</v>
      </c>
      <c r="F35" s="15"/>
      <c r="G35" s="12" t="str">
        <f t="shared" si="19"/>
        <v>Brick Memorial</v>
      </c>
      <c r="H35" s="11"/>
      <c r="I35" s="11"/>
      <c r="J35" s="11"/>
      <c r="K35" s="11">
        <f t="shared" si="20"/>
        <v>0</v>
      </c>
      <c r="L35" s="12"/>
      <c r="M35" s="12"/>
      <c r="N35" s="12"/>
      <c r="O35" s="15"/>
      <c r="P35" s="15"/>
      <c r="Q35" s="11"/>
      <c r="R35" s="11">
        <v>11</v>
      </c>
      <c r="S35" s="11"/>
      <c r="T35" s="34"/>
      <c r="U35" s="12"/>
      <c r="V35" s="11">
        <v>207</v>
      </c>
      <c r="W35" s="11">
        <v>198</v>
      </c>
      <c r="X35" s="11">
        <v>169</v>
      </c>
      <c r="Y35" s="15">
        <f t="shared" si="14"/>
        <v>574</v>
      </c>
    </row>
    <row r="36" spans="1:25" x14ac:dyDescent="0.25">
      <c r="A36" s="23" t="str">
        <f t="shared" si="21"/>
        <v>Brick Memorial</v>
      </c>
      <c r="B36" s="12">
        <f t="shared" si="15"/>
        <v>0</v>
      </c>
      <c r="C36" s="12">
        <f t="shared" si="16"/>
        <v>0</v>
      </c>
      <c r="D36" s="12">
        <f t="shared" si="17"/>
        <v>0</v>
      </c>
      <c r="E36" s="12">
        <f t="shared" si="18"/>
        <v>0</v>
      </c>
      <c r="F36" s="15"/>
      <c r="G36" s="12" t="str">
        <f t="shared" si="19"/>
        <v>Brick Memorial</v>
      </c>
      <c r="H36" s="11"/>
      <c r="I36" s="11"/>
      <c r="J36" s="11"/>
      <c r="K36" s="11">
        <f t="shared" si="20"/>
        <v>0</v>
      </c>
      <c r="L36" s="12"/>
      <c r="M36" s="12"/>
      <c r="N36" s="12"/>
      <c r="O36" s="15"/>
      <c r="P36" s="15"/>
      <c r="Q36" s="11"/>
      <c r="R36" s="11">
        <v>12</v>
      </c>
      <c r="S36" s="11"/>
      <c r="T36" s="34"/>
      <c r="U36" s="12"/>
      <c r="V36" s="11">
        <v>203</v>
      </c>
      <c r="W36" s="11">
        <v>202</v>
      </c>
      <c r="X36" s="11">
        <v>165</v>
      </c>
      <c r="Y36" s="15">
        <f t="shared" si="14"/>
        <v>570</v>
      </c>
    </row>
    <row r="37" spans="1:25" x14ac:dyDescent="0.25">
      <c r="A37" s="23" t="str">
        <f t="shared" si="21"/>
        <v>Brick Memorial</v>
      </c>
      <c r="B37" s="12">
        <f t="shared" si="15"/>
        <v>0</v>
      </c>
      <c r="C37" s="12">
        <f t="shared" si="16"/>
        <v>0</v>
      </c>
      <c r="D37" s="12">
        <f t="shared" si="17"/>
        <v>0</v>
      </c>
      <c r="E37" s="12">
        <f t="shared" si="18"/>
        <v>0</v>
      </c>
      <c r="F37" s="15"/>
      <c r="G37" s="12" t="str">
        <f t="shared" si="19"/>
        <v>Brick Memorial</v>
      </c>
      <c r="H37" s="11"/>
      <c r="I37" s="11"/>
      <c r="J37" s="11"/>
      <c r="K37" s="11">
        <f t="shared" si="20"/>
        <v>0</v>
      </c>
      <c r="L37" s="12"/>
      <c r="M37" s="12"/>
      <c r="N37" s="12"/>
      <c r="O37" s="15"/>
      <c r="P37" s="15"/>
      <c r="Q37" s="11"/>
      <c r="R37" s="11">
        <v>13</v>
      </c>
      <c r="S37" s="11"/>
      <c r="T37" s="34"/>
      <c r="U37" s="12"/>
      <c r="V37" s="11">
        <v>163</v>
      </c>
      <c r="W37" s="11">
        <v>193</v>
      </c>
      <c r="X37" s="11">
        <v>213</v>
      </c>
      <c r="Y37" s="15">
        <f t="shared" ref="Y37:Y43" si="22">SUM(V37:X37)</f>
        <v>569</v>
      </c>
    </row>
    <row r="38" spans="1:25" x14ac:dyDescent="0.25">
      <c r="A38" s="11"/>
      <c r="B38" s="12"/>
      <c r="C38" s="12"/>
      <c r="D38" s="12"/>
      <c r="E38" s="12"/>
      <c r="F38" s="31" t="s">
        <v>2</v>
      </c>
      <c r="G38" s="12" t="str">
        <f>A28</f>
        <v>Brick Memorial</v>
      </c>
      <c r="H38" s="11">
        <f>SUM(H28:H37)</f>
        <v>849</v>
      </c>
      <c r="I38" s="11">
        <f>SUM(I28:I37)</f>
        <v>878</v>
      </c>
      <c r="J38" s="11">
        <f>SUM(J28:J37)</f>
        <v>865</v>
      </c>
      <c r="K38" s="11">
        <f t="shared" si="20"/>
        <v>2592</v>
      </c>
      <c r="L38" s="12"/>
      <c r="M38" s="12"/>
      <c r="N38" s="12"/>
      <c r="O38" s="15"/>
      <c r="P38" s="15"/>
      <c r="Q38" s="11"/>
      <c r="R38" s="11">
        <v>14</v>
      </c>
      <c r="S38" s="11"/>
      <c r="T38" s="34"/>
      <c r="U38" s="12"/>
      <c r="V38" s="11">
        <v>201</v>
      </c>
      <c r="W38" s="11">
        <v>203</v>
      </c>
      <c r="X38" s="11">
        <v>161</v>
      </c>
      <c r="Y38" s="15">
        <f t="shared" si="22"/>
        <v>565</v>
      </c>
    </row>
    <row r="39" spans="1:25" x14ac:dyDescent="0.25">
      <c r="A39" s="11"/>
      <c r="B39" s="12"/>
      <c r="C39" s="12"/>
      <c r="D39" s="12"/>
      <c r="E39" s="12"/>
      <c r="F39" s="31"/>
      <c r="G39" s="12"/>
      <c r="H39" s="11"/>
      <c r="I39" s="11"/>
      <c r="J39" s="11"/>
      <c r="K39" s="11"/>
      <c r="L39" s="12"/>
      <c r="M39" s="12"/>
      <c r="N39" s="12"/>
      <c r="O39" s="15"/>
      <c r="P39" s="15"/>
      <c r="Q39" s="11"/>
      <c r="R39" s="11">
        <v>15</v>
      </c>
      <c r="S39" s="11"/>
      <c r="T39" s="29"/>
      <c r="U39" s="12"/>
      <c r="V39" s="11">
        <v>144</v>
      </c>
      <c r="W39" s="11">
        <v>203</v>
      </c>
      <c r="X39" s="11">
        <v>206</v>
      </c>
      <c r="Y39" s="15">
        <f t="shared" si="22"/>
        <v>553</v>
      </c>
    </row>
    <row r="40" spans="1:25" x14ac:dyDescent="0.25">
      <c r="A40" s="11" t="s">
        <v>253</v>
      </c>
      <c r="B40" s="12">
        <f t="shared" ref="B40:B49" si="23">H40</f>
        <v>188</v>
      </c>
      <c r="C40" s="12">
        <f t="shared" ref="C40:C49" si="24">I40</f>
        <v>192</v>
      </c>
      <c r="D40" s="12">
        <f t="shared" ref="D40:D49" si="25">J40</f>
        <v>167</v>
      </c>
      <c r="E40" s="12">
        <f t="shared" ref="E40:E49" si="26">K40</f>
        <v>547</v>
      </c>
      <c r="F40" s="28" t="s">
        <v>79</v>
      </c>
      <c r="G40" s="12" t="str">
        <f t="shared" ref="G40:G49" si="27">A40</f>
        <v>Central Regional</v>
      </c>
      <c r="H40" s="11">
        <v>188</v>
      </c>
      <c r="I40" s="11">
        <v>192</v>
      </c>
      <c r="J40" s="11">
        <v>167</v>
      </c>
      <c r="K40" s="11">
        <f t="shared" ref="K40:K50" si="28">SUM(H40:J40)</f>
        <v>547</v>
      </c>
      <c r="L40" s="12"/>
      <c r="M40" s="12"/>
      <c r="N40" s="12"/>
      <c r="O40" s="15"/>
      <c r="P40" s="15"/>
      <c r="Q40" s="11"/>
      <c r="R40" s="11">
        <v>16</v>
      </c>
      <c r="S40" s="11"/>
      <c r="T40" s="34"/>
      <c r="U40" s="12"/>
      <c r="V40" s="11">
        <v>192</v>
      </c>
      <c r="W40" s="11">
        <v>194</v>
      </c>
      <c r="X40" s="11">
        <v>167</v>
      </c>
      <c r="Y40" s="15">
        <f t="shared" si="22"/>
        <v>553</v>
      </c>
    </row>
    <row r="41" spans="1:25" x14ac:dyDescent="0.25">
      <c r="A41" s="24" t="str">
        <f t="shared" ref="A41:A49" si="29">$A40</f>
        <v>Central Regional</v>
      </c>
      <c r="B41" s="12">
        <f t="shared" si="23"/>
        <v>140</v>
      </c>
      <c r="C41" s="12">
        <f t="shared" si="24"/>
        <v>201</v>
      </c>
      <c r="D41" s="12">
        <f t="shared" si="25"/>
        <v>173</v>
      </c>
      <c r="E41" s="12">
        <f t="shared" si="26"/>
        <v>514</v>
      </c>
      <c r="F41" s="28" t="s">
        <v>80</v>
      </c>
      <c r="G41" s="12" t="str">
        <f t="shared" si="27"/>
        <v>Central Regional</v>
      </c>
      <c r="H41" s="11">
        <v>140</v>
      </c>
      <c r="I41" s="11">
        <v>201</v>
      </c>
      <c r="J41" s="11">
        <v>173</v>
      </c>
      <c r="K41" s="11">
        <f t="shared" si="28"/>
        <v>514</v>
      </c>
      <c r="L41" s="12"/>
      <c r="M41" s="12"/>
      <c r="N41" s="12"/>
      <c r="O41" s="15"/>
      <c r="P41" s="15"/>
      <c r="Q41" s="11"/>
      <c r="R41" s="11">
        <v>17</v>
      </c>
      <c r="S41" s="11"/>
      <c r="T41" s="34"/>
      <c r="U41" s="12"/>
      <c r="V41" s="11">
        <v>200</v>
      </c>
      <c r="W41" s="11">
        <v>167</v>
      </c>
      <c r="X41" s="11">
        <v>185</v>
      </c>
      <c r="Y41" s="15">
        <f t="shared" si="22"/>
        <v>552</v>
      </c>
    </row>
    <row r="42" spans="1:25" x14ac:dyDescent="0.25">
      <c r="A42" s="24" t="str">
        <f t="shared" si="29"/>
        <v>Central Regional</v>
      </c>
      <c r="B42" s="12">
        <f t="shared" si="23"/>
        <v>152</v>
      </c>
      <c r="C42" s="12">
        <f t="shared" si="24"/>
        <v>103</v>
      </c>
      <c r="D42" s="12">
        <f t="shared" si="25"/>
        <v>209</v>
      </c>
      <c r="E42" s="12">
        <f t="shared" si="26"/>
        <v>464</v>
      </c>
      <c r="F42" s="28" t="s">
        <v>78</v>
      </c>
      <c r="G42" s="12" t="str">
        <f t="shared" si="27"/>
        <v>Central Regional</v>
      </c>
      <c r="H42" s="11">
        <v>152</v>
      </c>
      <c r="I42" s="11">
        <v>103</v>
      </c>
      <c r="J42" s="11">
        <v>209</v>
      </c>
      <c r="K42" s="15">
        <f t="shared" si="28"/>
        <v>464</v>
      </c>
      <c r="L42" s="12"/>
      <c r="M42" s="12"/>
      <c r="N42" s="12"/>
      <c r="O42" s="15"/>
      <c r="P42" s="15"/>
      <c r="Q42" s="11"/>
      <c r="R42" s="11">
        <v>18</v>
      </c>
      <c r="S42" s="11"/>
      <c r="T42" s="34"/>
      <c r="U42" s="12"/>
      <c r="V42" s="11">
        <v>181</v>
      </c>
      <c r="W42" s="11">
        <v>206</v>
      </c>
      <c r="X42" s="11">
        <v>151</v>
      </c>
      <c r="Y42" s="15">
        <f t="shared" si="22"/>
        <v>538</v>
      </c>
    </row>
    <row r="43" spans="1:25" x14ac:dyDescent="0.25">
      <c r="A43" s="34" t="str">
        <f t="shared" si="29"/>
        <v>Central Regional</v>
      </c>
      <c r="B43" s="12">
        <f t="shared" si="23"/>
        <v>0</v>
      </c>
      <c r="C43" s="12">
        <f t="shared" si="24"/>
        <v>0</v>
      </c>
      <c r="D43" s="12">
        <f t="shared" si="25"/>
        <v>0</v>
      </c>
      <c r="E43" s="12">
        <f t="shared" si="26"/>
        <v>0</v>
      </c>
      <c r="F43" s="34" t="s">
        <v>77</v>
      </c>
      <c r="G43" s="12" t="str">
        <f t="shared" si="27"/>
        <v>Central Regional</v>
      </c>
      <c r="H43" s="11"/>
      <c r="I43" s="11"/>
      <c r="J43" s="11"/>
      <c r="K43" s="15">
        <f t="shared" si="28"/>
        <v>0</v>
      </c>
      <c r="L43" s="12"/>
      <c r="M43" s="12"/>
      <c r="N43" s="12"/>
      <c r="O43" s="15"/>
      <c r="P43" s="15"/>
      <c r="Q43" s="11"/>
      <c r="R43" s="11">
        <v>19</v>
      </c>
      <c r="S43" s="11"/>
      <c r="T43" s="34"/>
      <c r="U43" s="12"/>
      <c r="V43" s="11">
        <v>176</v>
      </c>
      <c r="W43" s="11">
        <v>212</v>
      </c>
      <c r="X43" s="11">
        <v>148</v>
      </c>
      <c r="Y43" s="15">
        <f t="shared" si="22"/>
        <v>536</v>
      </c>
    </row>
    <row r="44" spans="1:25" x14ac:dyDescent="0.25">
      <c r="A44" s="24" t="str">
        <f t="shared" si="29"/>
        <v>Central Regional</v>
      </c>
      <c r="B44" s="12">
        <f t="shared" si="23"/>
        <v>134</v>
      </c>
      <c r="C44" s="12">
        <f t="shared" si="24"/>
        <v>166</v>
      </c>
      <c r="D44" s="12">
        <f t="shared" si="25"/>
        <v>171</v>
      </c>
      <c r="E44" s="12">
        <f t="shared" si="26"/>
        <v>471</v>
      </c>
      <c r="F44" s="15" t="s">
        <v>147</v>
      </c>
      <c r="G44" s="12" t="str">
        <f t="shared" si="27"/>
        <v>Central Regional</v>
      </c>
      <c r="H44" s="11">
        <v>134</v>
      </c>
      <c r="I44" s="11">
        <v>166</v>
      </c>
      <c r="J44" s="11">
        <v>171</v>
      </c>
      <c r="K44" s="15">
        <f t="shared" si="28"/>
        <v>471</v>
      </c>
      <c r="L44" s="12"/>
      <c r="M44" s="12"/>
      <c r="N44" s="12"/>
      <c r="O44" s="15"/>
      <c r="P44" s="15"/>
      <c r="Q44" s="11"/>
      <c r="R44" s="11">
        <v>20</v>
      </c>
      <c r="S44" s="11"/>
      <c r="T44" s="34"/>
      <c r="U44" s="12"/>
      <c r="V44" s="11">
        <v>202</v>
      </c>
      <c r="W44" s="11">
        <v>177</v>
      </c>
      <c r="X44" s="11">
        <v>157</v>
      </c>
      <c r="Y44" s="15">
        <f t="shared" ref="Y44:Y83" si="30">SUM(V44:X44)</f>
        <v>536</v>
      </c>
    </row>
    <row r="45" spans="1:25" x14ac:dyDescent="0.25">
      <c r="A45" s="24" t="str">
        <f t="shared" si="29"/>
        <v>Central Regional</v>
      </c>
      <c r="B45" s="12">
        <f t="shared" si="23"/>
        <v>0</v>
      </c>
      <c r="C45" s="12">
        <f t="shared" si="24"/>
        <v>0</v>
      </c>
      <c r="D45" s="12">
        <f t="shared" si="25"/>
        <v>0</v>
      </c>
      <c r="E45" s="12">
        <f t="shared" si="26"/>
        <v>0</v>
      </c>
      <c r="F45" s="34" t="s">
        <v>158</v>
      </c>
      <c r="G45" s="12" t="str">
        <f t="shared" si="27"/>
        <v>Central Regional</v>
      </c>
      <c r="H45" s="11"/>
      <c r="I45" s="11"/>
      <c r="J45" s="11"/>
      <c r="K45" s="11">
        <f t="shared" si="28"/>
        <v>0</v>
      </c>
      <c r="L45" s="12"/>
      <c r="M45" s="12"/>
      <c r="N45" s="12"/>
      <c r="O45" s="15"/>
      <c r="P45" s="15"/>
      <c r="Q45" s="11"/>
      <c r="R45" s="11">
        <v>21</v>
      </c>
      <c r="S45" s="11"/>
      <c r="T45" s="34"/>
      <c r="U45" s="12"/>
      <c r="V45" s="11">
        <v>163</v>
      </c>
      <c r="W45" s="11">
        <v>212</v>
      </c>
      <c r="X45" s="11">
        <v>149</v>
      </c>
      <c r="Y45" s="15">
        <f t="shared" si="30"/>
        <v>524</v>
      </c>
    </row>
    <row r="46" spans="1:25" x14ac:dyDescent="0.25">
      <c r="A46" s="24" t="str">
        <f t="shared" si="29"/>
        <v>Central Regional</v>
      </c>
      <c r="B46" s="12">
        <f t="shared" si="23"/>
        <v>0</v>
      </c>
      <c r="C46" s="12">
        <f t="shared" si="24"/>
        <v>0</v>
      </c>
      <c r="D46" s="12">
        <f t="shared" si="25"/>
        <v>0</v>
      </c>
      <c r="E46" s="12">
        <f t="shared" si="26"/>
        <v>0</v>
      </c>
      <c r="F46" s="34" t="s">
        <v>159</v>
      </c>
      <c r="G46" s="12" t="str">
        <f t="shared" si="27"/>
        <v>Central Regional</v>
      </c>
      <c r="H46" s="11"/>
      <c r="I46" s="11"/>
      <c r="J46" s="11"/>
      <c r="K46" s="15">
        <f t="shared" si="28"/>
        <v>0</v>
      </c>
      <c r="L46" s="12"/>
      <c r="M46" s="12"/>
      <c r="N46" s="12"/>
      <c r="O46" s="15"/>
      <c r="P46" s="15"/>
      <c r="Q46" s="11"/>
      <c r="R46" s="11">
        <v>22</v>
      </c>
      <c r="S46" s="11"/>
      <c r="T46" s="34"/>
      <c r="U46" s="12"/>
      <c r="V46" s="11">
        <v>185</v>
      </c>
      <c r="W46" s="11">
        <v>170</v>
      </c>
      <c r="X46" s="11">
        <v>168</v>
      </c>
      <c r="Y46" s="15">
        <f t="shared" si="30"/>
        <v>523</v>
      </c>
    </row>
    <row r="47" spans="1:25" x14ac:dyDescent="0.25">
      <c r="A47" s="24" t="str">
        <f t="shared" si="29"/>
        <v>Central Regional</v>
      </c>
      <c r="B47" s="12">
        <f t="shared" si="23"/>
        <v>0</v>
      </c>
      <c r="C47" s="12">
        <f t="shared" si="24"/>
        <v>0</v>
      </c>
      <c r="D47" s="12">
        <f t="shared" si="25"/>
        <v>0</v>
      </c>
      <c r="E47" s="12">
        <f t="shared" si="26"/>
        <v>0</v>
      </c>
      <c r="F47" s="34"/>
      <c r="G47" s="12" t="str">
        <f t="shared" si="27"/>
        <v>Central Regional</v>
      </c>
      <c r="H47" s="11"/>
      <c r="I47" s="11"/>
      <c r="J47" s="11"/>
      <c r="K47" s="15">
        <f t="shared" si="28"/>
        <v>0</v>
      </c>
      <c r="L47" s="12"/>
      <c r="M47" s="12"/>
      <c r="N47" s="12"/>
      <c r="O47" s="15"/>
      <c r="P47" s="15"/>
      <c r="Q47" s="11"/>
      <c r="R47" s="11">
        <v>23</v>
      </c>
      <c r="S47" s="11"/>
      <c r="T47" s="34"/>
      <c r="U47" s="12"/>
      <c r="V47" s="11">
        <v>189</v>
      </c>
      <c r="W47" s="11">
        <v>139</v>
      </c>
      <c r="X47" s="11">
        <v>190</v>
      </c>
      <c r="Y47" s="15">
        <f t="shared" si="30"/>
        <v>518</v>
      </c>
    </row>
    <row r="48" spans="1:25" x14ac:dyDescent="0.25">
      <c r="A48" s="24" t="str">
        <f t="shared" si="29"/>
        <v>Central Regional</v>
      </c>
      <c r="B48" s="12">
        <f t="shared" si="23"/>
        <v>0</v>
      </c>
      <c r="C48" s="12">
        <f t="shared" si="24"/>
        <v>0</v>
      </c>
      <c r="D48" s="12">
        <f t="shared" si="25"/>
        <v>0</v>
      </c>
      <c r="E48" s="12">
        <f t="shared" si="26"/>
        <v>0</v>
      </c>
      <c r="G48" s="12" t="str">
        <f t="shared" si="27"/>
        <v>Central Regional</v>
      </c>
      <c r="H48" s="11"/>
      <c r="I48" s="11"/>
      <c r="J48" s="11"/>
      <c r="K48" s="15">
        <f t="shared" si="28"/>
        <v>0</v>
      </c>
      <c r="L48" s="12"/>
      <c r="M48" s="12"/>
      <c r="N48" s="12"/>
      <c r="O48" s="15"/>
      <c r="P48" s="15"/>
      <c r="Q48" s="11"/>
      <c r="R48" s="11">
        <v>24</v>
      </c>
      <c r="S48" s="11"/>
      <c r="T48" s="34"/>
      <c r="U48" s="12"/>
      <c r="V48" s="11">
        <v>204</v>
      </c>
      <c r="W48" s="11">
        <v>153</v>
      </c>
      <c r="X48" s="11">
        <v>158</v>
      </c>
      <c r="Y48" s="15">
        <f t="shared" si="30"/>
        <v>515</v>
      </c>
    </row>
    <row r="49" spans="1:25" x14ac:dyDescent="0.25">
      <c r="A49" s="24" t="str">
        <f t="shared" si="29"/>
        <v>Central Regional</v>
      </c>
      <c r="B49" s="12">
        <f t="shared" si="23"/>
        <v>0</v>
      </c>
      <c r="C49" s="12">
        <f t="shared" si="24"/>
        <v>0</v>
      </c>
      <c r="D49" s="12">
        <f t="shared" si="25"/>
        <v>0</v>
      </c>
      <c r="E49" s="12">
        <f t="shared" si="26"/>
        <v>0</v>
      </c>
      <c r="G49" s="12" t="str">
        <f t="shared" si="27"/>
        <v>Central Regional</v>
      </c>
      <c r="H49" s="11"/>
      <c r="I49" s="11"/>
      <c r="J49" s="11"/>
      <c r="K49" s="11">
        <f t="shared" si="28"/>
        <v>0</v>
      </c>
      <c r="L49" s="12"/>
      <c r="M49" s="12"/>
      <c r="N49" s="12"/>
      <c r="O49" s="15"/>
      <c r="P49" s="15"/>
      <c r="Q49" s="11"/>
      <c r="R49" s="11">
        <v>25</v>
      </c>
      <c r="S49" s="11"/>
      <c r="T49" s="34"/>
      <c r="U49" s="12"/>
      <c r="V49" s="11">
        <v>125</v>
      </c>
      <c r="W49" s="11">
        <v>225</v>
      </c>
      <c r="X49" s="11">
        <v>163</v>
      </c>
      <c r="Y49" s="15">
        <f t="shared" si="30"/>
        <v>513</v>
      </c>
    </row>
    <row r="50" spans="1:25" x14ac:dyDescent="0.25">
      <c r="A50" s="11"/>
      <c r="B50" s="12"/>
      <c r="C50" s="12"/>
      <c r="D50" s="12"/>
      <c r="E50" s="12"/>
      <c r="F50" s="31" t="s">
        <v>2</v>
      </c>
      <c r="G50" s="12" t="str">
        <f>A40</f>
        <v>Central Regional</v>
      </c>
      <c r="H50" s="11">
        <f>SUM(H40:H49)</f>
        <v>614</v>
      </c>
      <c r="I50" s="11">
        <f>SUM(I40:I49)</f>
        <v>662</v>
      </c>
      <c r="J50" s="11">
        <f>SUM(J40:J49)</f>
        <v>720</v>
      </c>
      <c r="K50" s="11">
        <f t="shared" si="28"/>
        <v>1996</v>
      </c>
      <c r="L50" s="12"/>
      <c r="M50" s="12"/>
      <c r="N50" s="12"/>
      <c r="O50" s="15"/>
      <c r="P50" s="15"/>
      <c r="Q50" s="11"/>
      <c r="R50" s="15">
        <v>26</v>
      </c>
      <c r="S50" s="11"/>
      <c r="T50" s="34"/>
      <c r="U50" s="12"/>
      <c r="V50" s="11">
        <v>191</v>
      </c>
      <c r="W50" s="11">
        <v>146</v>
      </c>
      <c r="X50" s="11">
        <v>173</v>
      </c>
      <c r="Y50" s="15">
        <f t="shared" si="30"/>
        <v>510</v>
      </c>
    </row>
    <row r="51" spans="1:25" x14ac:dyDescent="0.25">
      <c r="A51" s="11"/>
      <c r="B51" s="12"/>
      <c r="C51" s="12"/>
      <c r="D51" s="12"/>
      <c r="E51" s="12"/>
      <c r="F51" s="31"/>
      <c r="G51" s="12"/>
      <c r="H51" s="11"/>
      <c r="I51" s="11"/>
      <c r="J51" s="11"/>
      <c r="K51" s="11"/>
      <c r="L51" s="12"/>
      <c r="M51" s="12"/>
      <c r="N51" s="12"/>
      <c r="O51" s="15"/>
      <c r="P51" s="15"/>
      <c r="Q51" s="11"/>
      <c r="R51" s="11">
        <v>27</v>
      </c>
      <c r="S51" s="11"/>
      <c r="T51" s="34"/>
      <c r="U51" s="12"/>
      <c r="V51" s="11">
        <v>160</v>
      </c>
      <c r="W51" s="11">
        <v>190</v>
      </c>
      <c r="X51" s="11">
        <v>159</v>
      </c>
      <c r="Y51" s="15">
        <f t="shared" si="30"/>
        <v>509</v>
      </c>
    </row>
    <row r="52" spans="1:25" x14ac:dyDescent="0.25">
      <c r="A52" s="11" t="s">
        <v>131</v>
      </c>
      <c r="B52" s="12">
        <f t="shared" ref="B52:B61" si="31">H52</f>
        <v>169</v>
      </c>
      <c r="C52" s="12">
        <f t="shared" ref="C52:C61" si="32">I52</f>
        <v>162</v>
      </c>
      <c r="D52" s="12">
        <f t="shared" ref="D52:D61" si="33">J52</f>
        <v>169</v>
      </c>
      <c r="E52" s="12">
        <f t="shared" ref="E52:E61" si="34">K52</f>
        <v>500</v>
      </c>
      <c r="F52" s="33" t="s">
        <v>133</v>
      </c>
      <c r="G52" s="12" t="str">
        <f t="shared" ref="G52:G61" si="35">A52</f>
        <v>Colts Neck</v>
      </c>
      <c r="H52" s="11">
        <v>169</v>
      </c>
      <c r="I52" s="11">
        <v>162</v>
      </c>
      <c r="J52" s="11">
        <v>169</v>
      </c>
      <c r="K52" s="15">
        <f t="shared" ref="K52:K62" si="36">SUM(H52:J52)</f>
        <v>500</v>
      </c>
      <c r="L52" s="12"/>
      <c r="M52" s="12"/>
      <c r="N52" s="12"/>
      <c r="O52" s="15"/>
      <c r="P52" s="15"/>
      <c r="Q52" s="11"/>
      <c r="R52" s="11">
        <v>28</v>
      </c>
      <c r="S52" s="11"/>
      <c r="T52" s="29"/>
      <c r="U52" s="12"/>
      <c r="V52" s="11">
        <v>201</v>
      </c>
      <c r="W52" s="11">
        <v>182</v>
      </c>
      <c r="X52" s="11">
        <v>122</v>
      </c>
      <c r="Y52" s="15">
        <f t="shared" si="30"/>
        <v>505</v>
      </c>
    </row>
    <row r="53" spans="1:25" x14ac:dyDescent="0.25">
      <c r="A53" s="34" t="str">
        <f t="shared" ref="A53:A61" si="37">$A52</f>
        <v>Colts Neck</v>
      </c>
      <c r="B53" s="12">
        <f t="shared" si="31"/>
        <v>202</v>
      </c>
      <c r="C53" s="12">
        <f t="shared" si="32"/>
        <v>179</v>
      </c>
      <c r="D53" s="12">
        <f t="shared" si="33"/>
        <v>173</v>
      </c>
      <c r="E53" s="12">
        <f t="shared" si="34"/>
        <v>554</v>
      </c>
      <c r="F53" s="33" t="s">
        <v>134</v>
      </c>
      <c r="G53" s="12" t="str">
        <f t="shared" si="35"/>
        <v>Colts Neck</v>
      </c>
      <c r="H53" s="11">
        <v>202</v>
      </c>
      <c r="I53" s="11">
        <v>179</v>
      </c>
      <c r="J53" s="11">
        <v>173</v>
      </c>
      <c r="K53" s="15">
        <f t="shared" si="36"/>
        <v>554</v>
      </c>
      <c r="L53" s="12"/>
      <c r="M53" s="12"/>
      <c r="N53" s="12"/>
      <c r="O53" s="15"/>
      <c r="P53" s="15"/>
      <c r="Q53" s="11"/>
      <c r="R53" s="11">
        <v>29</v>
      </c>
      <c r="S53" s="11"/>
      <c r="T53" s="34"/>
      <c r="U53" s="12"/>
      <c r="V53" s="11">
        <v>202</v>
      </c>
      <c r="W53" s="11">
        <v>131</v>
      </c>
      <c r="X53" s="11">
        <v>163</v>
      </c>
      <c r="Y53" s="15">
        <f t="shared" si="30"/>
        <v>496</v>
      </c>
    </row>
    <row r="54" spans="1:25" x14ac:dyDescent="0.25">
      <c r="A54" s="25" t="str">
        <f t="shared" si="37"/>
        <v>Colts Neck</v>
      </c>
      <c r="B54" s="12">
        <f t="shared" si="31"/>
        <v>0</v>
      </c>
      <c r="C54" s="12">
        <f t="shared" si="32"/>
        <v>0</v>
      </c>
      <c r="D54" s="12">
        <f t="shared" si="33"/>
        <v>0</v>
      </c>
      <c r="E54" s="12">
        <f t="shared" si="34"/>
        <v>0</v>
      </c>
      <c r="F54" s="34" t="s">
        <v>135</v>
      </c>
      <c r="G54" s="12" t="str">
        <f t="shared" si="35"/>
        <v>Colts Neck</v>
      </c>
      <c r="H54" s="11"/>
      <c r="I54" s="11"/>
      <c r="J54" s="11"/>
      <c r="K54" s="15">
        <f t="shared" si="36"/>
        <v>0</v>
      </c>
      <c r="L54" s="12"/>
      <c r="M54" s="12"/>
      <c r="N54" s="12"/>
      <c r="O54" s="15"/>
      <c r="P54" s="15"/>
      <c r="Q54" s="11"/>
      <c r="R54" s="11">
        <v>30</v>
      </c>
      <c r="S54" s="11"/>
      <c r="T54" s="32"/>
      <c r="U54" s="12"/>
      <c r="V54" s="11">
        <v>130</v>
      </c>
      <c r="W54" s="11">
        <v>181</v>
      </c>
      <c r="X54" s="11">
        <v>185</v>
      </c>
      <c r="Y54" s="15">
        <f t="shared" si="30"/>
        <v>496</v>
      </c>
    </row>
    <row r="55" spans="1:25" x14ac:dyDescent="0.25">
      <c r="A55" s="25" t="str">
        <f t="shared" si="37"/>
        <v>Colts Neck</v>
      </c>
      <c r="B55" s="12">
        <f t="shared" si="31"/>
        <v>172</v>
      </c>
      <c r="C55" s="12">
        <f t="shared" si="32"/>
        <v>168</v>
      </c>
      <c r="D55" s="12">
        <f t="shared" si="33"/>
        <v>133</v>
      </c>
      <c r="E55" s="12">
        <f t="shared" si="34"/>
        <v>473</v>
      </c>
      <c r="F55" s="34" t="s">
        <v>136</v>
      </c>
      <c r="G55" s="12" t="str">
        <f t="shared" si="35"/>
        <v>Colts Neck</v>
      </c>
      <c r="H55" s="11">
        <v>172</v>
      </c>
      <c r="I55" s="11">
        <v>168</v>
      </c>
      <c r="J55" s="11">
        <v>133</v>
      </c>
      <c r="K55" s="15">
        <f t="shared" si="36"/>
        <v>473</v>
      </c>
      <c r="L55" s="12"/>
      <c r="M55" s="12"/>
      <c r="N55" s="12"/>
      <c r="O55" s="15"/>
      <c r="P55" s="15"/>
      <c r="Q55" s="11"/>
      <c r="R55" s="11">
        <v>31</v>
      </c>
      <c r="S55" s="11"/>
      <c r="T55" s="33"/>
      <c r="U55" s="12"/>
      <c r="V55" s="11">
        <v>143</v>
      </c>
      <c r="W55" s="11">
        <v>214</v>
      </c>
      <c r="X55" s="11">
        <v>138</v>
      </c>
      <c r="Y55" s="15">
        <f t="shared" si="30"/>
        <v>495</v>
      </c>
    </row>
    <row r="56" spans="1:25" x14ac:dyDescent="0.25">
      <c r="A56" s="25" t="str">
        <f t="shared" si="37"/>
        <v>Colts Neck</v>
      </c>
      <c r="B56" s="12">
        <f t="shared" si="31"/>
        <v>0</v>
      </c>
      <c r="C56" s="12">
        <f t="shared" si="32"/>
        <v>0</v>
      </c>
      <c r="D56" s="12">
        <f t="shared" si="33"/>
        <v>0</v>
      </c>
      <c r="E56" s="12">
        <f t="shared" si="34"/>
        <v>0</v>
      </c>
      <c r="F56" s="34" t="s">
        <v>137</v>
      </c>
      <c r="G56" s="12" t="str">
        <f t="shared" si="35"/>
        <v>Colts Neck</v>
      </c>
      <c r="H56" s="11"/>
      <c r="I56" s="11"/>
      <c r="J56" s="11"/>
      <c r="K56" s="15">
        <f t="shared" si="36"/>
        <v>0</v>
      </c>
      <c r="L56" s="12"/>
      <c r="M56" s="12"/>
      <c r="N56" s="12"/>
      <c r="O56" s="15"/>
      <c r="P56" s="15"/>
      <c r="Q56" s="11"/>
      <c r="R56" s="11">
        <v>32</v>
      </c>
      <c r="S56" s="11"/>
      <c r="T56" s="34"/>
      <c r="U56" s="12"/>
      <c r="V56" s="11">
        <v>180</v>
      </c>
      <c r="W56" s="11">
        <v>177</v>
      </c>
      <c r="X56" s="11">
        <v>133</v>
      </c>
      <c r="Y56" s="15">
        <f t="shared" si="30"/>
        <v>490</v>
      </c>
    </row>
    <row r="57" spans="1:25" x14ac:dyDescent="0.25">
      <c r="A57" s="25" t="str">
        <f t="shared" si="37"/>
        <v>Colts Neck</v>
      </c>
      <c r="B57" s="12">
        <f t="shared" si="31"/>
        <v>0</v>
      </c>
      <c r="C57" s="12">
        <f t="shared" si="32"/>
        <v>0</v>
      </c>
      <c r="D57" s="12">
        <f t="shared" si="33"/>
        <v>0</v>
      </c>
      <c r="E57" s="12">
        <f t="shared" si="34"/>
        <v>0</v>
      </c>
      <c r="F57" s="34" t="s">
        <v>138</v>
      </c>
      <c r="G57" s="12" t="str">
        <f t="shared" si="35"/>
        <v>Colts Neck</v>
      </c>
      <c r="H57" s="11"/>
      <c r="I57" s="11"/>
      <c r="J57" s="11"/>
      <c r="K57" s="11">
        <f t="shared" si="36"/>
        <v>0</v>
      </c>
      <c r="L57" s="12"/>
      <c r="M57" s="12"/>
      <c r="N57" s="12"/>
      <c r="O57" s="15"/>
      <c r="P57" s="15"/>
      <c r="Q57" s="11"/>
      <c r="R57" s="11">
        <v>33</v>
      </c>
      <c r="S57" s="11"/>
      <c r="T57" s="33"/>
      <c r="U57" s="12"/>
      <c r="V57" s="11">
        <v>160</v>
      </c>
      <c r="W57" s="11">
        <v>172</v>
      </c>
      <c r="X57" s="11">
        <v>158</v>
      </c>
      <c r="Y57" s="15">
        <f t="shared" si="30"/>
        <v>490</v>
      </c>
    </row>
    <row r="58" spans="1:25" x14ac:dyDescent="0.25">
      <c r="A58" s="25" t="str">
        <f t="shared" si="37"/>
        <v>Colts Neck</v>
      </c>
      <c r="B58" s="12">
        <f t="shared" si="31"/>
        <v>152</v>
      </c>
      <c r="C58" s="12">
        <f t="shared" si="32"/>
        <v>137</v>
      </c>
      <c r="D58" s="12">
        <f t="shared" si="33"/>
        <v>163</v>
      </c>
      <c r="E58" s="12">
        <f t="shared" si="34"/>
        <v>452</v>
      </c>
      <c r="F58" s="34" t="s">
        <v>139</v>
      </c>
      <c r="G58" s="12" t="str">
        <f t="shared" si="35"/>
        <v>Colts Neck</v>
      </c>
      <c r="H58" s="11">
        <v>152</v>
      </c>
      <c r="I58" s="11">
        <v>137</v>
      </c>
      <c r="J58" s="11">
        <v>163</v>
      </c>
      <c r="K58" s="11">
        <f t="shared" si="36"/>
        <v>452</v>
      </c>
      <c r="L58" s="12"/>
      <c r="M58" s="12"/>
      <c r="N58" s="12"/>
      <c r="O58" s="15"/>
      <c r="P58" s="15"/>
      <c r="Q58" s="11"/>
      <c r="R58" s="11">
        <v>34</v>
      </c>
      <c r="S58" s="11"/>
      <c r="T58" s="34"/>
      <c r="U58" s="12"/>
      <c r="V58" s="11">
        <v>128</v>
      </c>
      <c r="W58" s="11">
        <v>159</v>
      </c>
      <c r="X58" s="11">
        <v>192</v>
      </c>
      <c r="Y58" s="15">
        <f t="shared" si="30"/>
        <v>479</v>
      </c>
    </row>
    <row r="59" spans="1:25" x14ac:dyDescent="0.25">
      <c r="A59" s="25" t="str">
        <f t="shared" si="37"/>
        <v>Colts Neck</v>
      </c>
      <c r="B59" s="12">
        <f t="shared" si="31"/>
        <v>105</v>
      </c>
      <c r="C59" s="12">
        <f t="shared" si="32"/>
        <v>104</v>
      </c>
      <c r="D59" s="12">
        <f t="shared" si="33"/>
        <v>94</v>
      </c>
      <c r="E59" s="12">
        <f t="shared" si="34"/>
        <v>303</v>
      </c>
      <c r="F59" s="15" t="s">
        <v>352</v>
      </c>
      <c r="G59" s="12" t="str">
        <f t="shared" si="35"/>
        <v>Colts Neck</v>
      </c>
      <c r="H59" s="11">
        <v>105</v>
      </c>
      <c r="I59" s="11">
        <v>104</v>
      </c>
      <c r="J59" s="11">
        <v>94</v>
      </c>
      <c r="K59" s="11">
        <f t="shared" si="36"/>
        <v>303</v>
      </c>
      <c r="L59" s="12"/>
      <c r="M59" s="12"/>
      <c r="N59" s="12"/>
      <c r="O59" s="15"/>
      <c r="P59" s="15"/>
      <c r="Q59" s="11"/>
      <c r="R59" s="11">
        <v>35</v>
      </c>
      <c r="S59" s="11"/>
      <c r="T59" s="34"/>
      <c r="U59" s="12"/>
      <c r="V59" s="11">
        <v>125</v>
      </c>
      <c r="W59" s="11">
        <v>186</v>
      </c>
      <c r="X59" s="11">
        <v>165</v>
      </c>
      <c r="Y59" s="15">
        <f t="shared" si="30"/>
        <v>476</v>
      </c>
    </row>
    <row r="60" spans="1:25" x14ac:dyDescent="0.25">
      <c r="A60" s="25" t="str">
        <f t="shared" si="37"/>
        <v>Colts Neck</v>
      </c>
      <c r="B60" s="12">
        <f t="shared" si="31"/>
        <v>0</v>
      </c>
      <c r="C60" s="12">
        <f t="shared" si="32"/>
        <v>0</v>
      </c>
      <c r="D60" s="12">
        <f t="shared" si="33"/>
        <v>0</v>
      </c>
      <c r="E60" s="12">
        <f t="shared" si="34"/>
        <v>0</v>
      </c>
      <c r="F60" s="15"/>
      <c r="G60" s="12" t="str">
        <f t="shared" si="35"/>
        <v>Colts Neck</v>
      </c>
      <c r="H60" s="11"/>
      <c r="I60" s="11"/>
      <c r="J60" s="11"/>
      <c r="K60" s="11">
        <f t="shared" si="36"/>
        <v>0</v>
      </c>
      <c r="L60" s="12"/>
      <c r="M60" s="12"/>
      <c r="N60" s="12"/>
      <c r="O60" s="15"/>
      <c r="P60" s="15"/>
      <c r="Q60" s="11"/>
      <c r="R60" s="11">
        <v>36</v>
      </c>
      <c r="S60" s="11"/>
      <c r="T60" s="29"/>
      <c r="U60" s="12"/>
      <c r="V60" s="11">
        <v>169</v>
      </c>
      <c r="W60" s="11">
        <v>162</v>
      </c>
      <c r="X60" s="11">
        <v>145</v>
      </c>
      <c r="Y60" s="15">
        <f t="shared" si="30"/>
        <v>476</v>
      </c>
    </row>
    <row r="61" spans="1:25" x14ac:dyDescent="0.25">
      <c r="A61" s="25" t="str">
        <f t="shared" si="37"/>
        <v>Colts Neck</v>
      </c>
      <c r="B61" s="12">
        <f t="shared" si="31"/>
        <v>0</v>
      </c>
      <c r="C61" s="12">
        <f t="shared" si="32"/>
        <v>0</v>
      </c>
      <c r="D61" s="12">
        <f t="shared" si="33"/>
        <v>0</v>
      </c>
      <c r="E61" s="12">
        <f t="shared" si="34"/>
        <v>0</v>
      </c>
      <c r="F61" s="15"/>
      <c r="G61" s="12" t="str">
        <f t="shared" si="35"/>
        <v>Colts Neck</v>
      </c>
      <c r="H61" s="11"/>
      <c r="I61" s="11"/>
      <c r="J61" s="11"/>
      <c r="K61" s="11">
        <f t="shared" si="36"/>
        <v>0</v>
      </c>
      <c r="L61" s="12"/>
      <c r="M61" s="12"/>
      <c r="N61" s="12"/>
      <c r="O61" s="15"/>
      <c r="P61" s="15"/>
      <c r="Q61" s="11"/>
      <c r="R61" s="11">
        <v>37</v>
      </c>
      <c r="S61" s="11"/>
      <c r="T61" s="34"/>
      <c r="U61" s="12"/>
      <c r="V61" s="11">
        <v>192</v>
      </c>
      <c r="W61" s="11">
        <v>134</v>
      </c>
      <c r="X61" s="11">
        <v>148</v>
      </c>
      <c r="Y61" s="15">
        <f t="shared" si="30"/>
        <v>474</v>
      </c>
    </row>
    <row r="62" spans="1:25" x14ac:dyDescent="0.25">
      <c r="A62" s="11"/>
      <c r="B62" s="12"/>
      <c r="C62" s="12"/>
      <c r="D62" s="12"/>
      <c r="E62" s="12"/>
      <c r="F62" s="31" t="s">
        <v>2</v>
      </c>
      <c r="G62" s="12" t="str">
        <f>A52</f>
        <v>Colts Neck</v>
      </c>
      <c r="H62" s="11">
        <f>SUM(H52:H61)</f>
        <v>800</v>
      </c>
      <c r="I62" s="11">
        <f>SUM(I52:I61)</f>
        <v>750</v>
      </c>
      <c r="J62" s="11">
        <f>SUM(J52:J61)</f>
        <v>732</v>
      </c>
      <c r="K62" s="11">
        <f t="shared" si="36"/>
        <v>2282</v>
      </c>
      <c r="L62" s="12"/>
      <c r="M62" s="12"/>
      <c r="N62" s="12"/>
      <c r="O62" s="15"/>
      <c r="P62" s="15"/>
      <c r="Q62" s="11"/>
      <c r="R62" s="11">
        <v>38</v>
      </c>
      <c r="S62" s="11"/>
      <c r="T62" s="34"/>
      <c r="U62" s="12"/>
      <c r="V62" s="11">
        <v>173</v>
      </c>
      <c r="W62" s="11">
        <v>151</v>
      </c>
      <c r="X62" s="11">
        <v>144</v>
      </c>
      <c r="Y62" s="15">
        <f t="shared" si="30"/>
        <v>468</v>
      </c>
    </row>
    <row r="63" spans="1:25" x14ac:dyDescent="0.25">
      <c r="A63" s="11"/>
      <c r="B63" s="12"/>
      <c r="C63" s="12"/>
      <c r="D63" s="12"/>
      <c r="E63" s="12"/>
      <c r="F63" s="15"/>
      <c r="G63" s="12"/>
      <c r="H63" s="11"/>
      <c r="I63" s="11"/>
      <c r="J63" s="11"/>
      <c r="K63" s="11"/>
      <c r="L63" s="12"/>
      <c r="M63" s="12"/>
      <c r="N63" s="12"/>
      <c r="O63" s="15"/>
      <c r="P63" s="15"/>
      <c r="Q63" s="11"/>
      <c r="R63" s="11">
        <v>39</v>
      </c>
      <c r="S63" s="11"/>
      <c r="T63" s="34"/>
      <c r="U63" s="12"/>
      <c r="V63" s="11">
        <v>137</v>
      </c>
      <c r="W63" s="11">
        <v>168</v>
      </c>
      <c r="X63" s="11">
        <v>160</v>
      </c>
      <c r="Y63" s="15">
        <f t="shared" si="30"/>
        <v>465</v>
      </c>
    </row>
    <row r="64" spans="1:25" x14ac:dyDescent="0.25">
      <c r="A64" s="11" t="s">
        <v>3</v>
      </c>
      <c r="B64" s="12">
        <f t="shared" ref="B64:B73" si="38">H64</f>
        <v>100</v>
      </c>
      <c r="C64" s="12">
        <f t="shared" ref="C64:C73" si="39">I64</f>
        <v>152</v>
      </c>
      <c r="D64" s="12">
        <f t="shared" ref="D64:D73" si="40">J64</f>
        <v>132</v>
      </c>
      <c r="E64" s="12">
        <f t="shared" ref="E64:E73" si="41">K64</f>
        <v>384</v>
      </c>
      <c r="F64" s="28" t="s">
        <v>81</v>
      </c>
      <c r="G64" s="12" t="str">
        <f t="shared" ref="G64:G73" si="42">A64</f>
        <v>Donovan Catholic</v>
      </c>
      <c r="H64" s="11">
        <v>100</v>
      </c>
      <c r="I64" s="11">
        <v>152</v>
      </c>
      <c r="J64" s="11">
        <v>132</v>
      </c>
      <c r="K64" s="11">
        <f t="shared" ref="K64:K74" si="43">SUM(H64:J64)</f>
        <v>384</v>
      </c>
      <c r="L64" s="12"/>
      <c r="M64" s="12"/>
      <c r="N64" s="12"/>
      <c r="O64" s="15"/>
      <c r="P64" s="15"/>
      <c r="Q64" s="11"/>
      <c r="R64" s="11">
        <v>40</v>
      </c>
      <c r="S64" s="11"/>
      <c r="T64" s="34"/>
      <c r="U64" s="12"/>
      <c r="V64" s="11">
        <v>151</v>
      </c>
      <c r="W64" s="11">
        <v>140</v>
      </c>
      <c r="X64" s="11">
        <v>174</v>
      </c>
      <c r="Y64" s="15">
        <f t="shared" si="30"/>
        <v>465</v>
      </c>
    </row>
    <row r="65" spans="1:25" x14ac:dyDescent="0.25">
      <c r="A65" s="26" t="str">
        <f t="shared" ref="A65:A73" si="44">$A64</f>
        <v>Donovan Catholic</v>
      </c>
      <c r="B65" s="12">
        <f t="shared" si="38"/>
        <v>0</v>
      </c>
      <c r="C65" s="12">
        <f t="shared" si="39"/>
        <v>0</v>
      </c>
      <c r="D65" s="12">
        <f t="shared" si="40"/>
        <v>0</v>
      </c>
      <c r="E65" s="12">
        <f t="shared" si="41"/>
        <v>0</v>
      </c>
      <c r="F65" s="28" t="s">
        <v>168</v>
      </c>
      <c r="G65" s="12" t="str">
        <f t="shared" si="42"/>
        <v>Donovan Catholic</v>
      </c>
      <c r="H65" s="11"/>
      <c r="I65" s="11"/>
      <c r="J65" s="11"/>
      <c r="K65" s="15">
        <f t="shared" si="43"/>
        <v>0</v>
      </c>
      <c r="L65" s="12"/>
      <c r="M65" s="12"/>
      <c r="N65" s="12"/>
      <c r="O65" s="15"/>
      <c r="P65" s="15"/>
      <c r="Q65" s="11"/>
      <c r="R65" s="11">
        <v>41</v>
      </c>
      <c r="S65" s="11"/>
      <c r="T65" s="34"/>
      <c r="U65" s="12"/>
      <c r="V65" s="11">
        <v>141</v>
      </c>
      <c r="W65" s="11">
        <v>184</v>
      </c>
      <c r="X65" s="11">
        <v>137</v>
      </c>
      <c r="Y65" s="15">
        <f t="shared" si="30"/>
        <v>462</v>
      </c>
    </row>
    <row r="66" spans="1:25" x14ac:dyDescent="0.25">
      <c r="A66" s="26" t="str">
        <f t="shared" si="44"/>
        <v>Donovan Catholic</v>
      </c>
      <c r="B66" s="12">
        <f t="shared" si="38"/>
        <v>162</v>
      </c>
      <c r="C66" s="12">
        <f t="shared" si="39"/>
        <v>141</v>
      </c>
      <c r="D66" s="12">
        <f t="shared" si="40"/>
        <v>172</v>
      </c>
      <c r="E66" s="12">
        <f t="shared" si="41"/>
        <v>475</v>
      </c>
      <c r="F66" s="34" t="s">
        <v>82</v>
      </c>
      <c r="G66" s="12" t="str">
        <f t="shared" si="42"/>
        <v>Donovan Catholic</v>
      </c>
      <c r="H66" s="11">
        <v>162</v>
      </c>
      <c r="I66" s="11">
        <v>141</v>
      </c>
      <c r="J66" s="11">
        <v>172</v>
      </c>
      <c r="K66" s="11">
        <f t="shared" si="43"/>
        <v>475</v>
      </c>
      <c r="L66" s="12"/>
      <c r="M66" s="12"/>
      <c r="N66" s="12"/>
      <c r="O66" s="15"/>
      <c r="P66" s="15"/>
      <c r="Q66" s="11"/>
      <c r="R66" s="11">
        <v>42</v>
      </c>
      <c r="S66" s="11"/>
      <c r="T66" s="34"/>
      <c r="U66" s="12"/>
      <c r="V66" s="11">
        <v>142</v>
      </c>
      <c r="W66" s="11">
        <v>150</v>
      </c>
      <c r="X66" s="11">
        <v>169</v>
      </c>
      <c r="Y66" s="15">
        <f t="shared" si="30"/>
        <v>461</v>
      </c>
    </row>
    <row r="67" spans="1:25" x14ac:dyDescent="0.25">
      <c r="A67" s="26" t="str">
        <f t="shared" si="44"/>
        <v>Donovan Catholic</v>
      </c>
      <c r="B67" s="12">
        <f t="shared" si="38"/>
        <v>0</v>
      </c>
      <c r="C67" s="12">
        <f t="shared" si="39"/>
        <v>0</v>
      </c>
      <c r="D67" s="12">
        <f t="shared" si="40"/>
        <v>0</v>
      </c>
      <c r="E67" s="12">
        <f t="shared" si="41"/>
        <v>0</v>
      </c>
      <c r="F67" s="34" t="s">
        <v>83</v>
      </c>
      <c r="G67" s="12" t="str">
        <f t="shared" si="42"/>
        <v>Donovan Catholic</v>
      </c>
      <c r="H67" s="11"/>
      <c r="I67" s="11"/>
      <c r="J67" s="11"/>
      <c r="K67" s="15">
        <f t="shared" si="43"/>
        <v>0</v>
      </c>
      <c r="L67" s="12"/>
      <c r="M67" s="12"/>
      <c r="N67" s="12"/>
      <c r="O67" s="15"/>
      <c r="P67" s="15"/>
      <c r="Q67" s="11"/>
      <c r="R67" s="11">
        <v>43</v>
      </c>
      <c r="S67" s="11"/>
      <c r="T67" s="34"/>
      <c r="U67" s="12"/>
      <c r="V67" s="11">
        <v>186</v>
      </c>
      <c r="W67" s="11">
        <v>142</v>
      </c>
      <c r="X67" s="11">
        <v>128</v>
      </c>
      <c r="Y67" s="15">
        <f t="shared" si="30"/>
        <v>456</v>
      </c>
    </row>
    <row r="68" spans="1:25" x14ac:dyDescent="0.25">
      <c r="A68" s="26" t="str">
        <f t="shared" si="44"/>
        <v>Donovan Catholic</v>
      </c>
      <c r="B68" s="12">
        <f t="shared" si="38"/>
        <v>105</v>
      </c>
      <c r="C68" s="12">
        <f t="shared" si="39"/>
        <v>145</v>
      </c>
      <c r="D68" s="12">
        <f t="shared" si="40"/>
        <v>133</v>
      </c>
      <c r="E68" s="12">
        <f t="shared" si="41"/>
        <v>383</v>
      </c>
      <c r="F68" s="34" t="s">
        <v>169</v>
      </c>
      <c r="G68" s="12" t="str">
        <f t="shared" si="42"/>
        <v>Donovan Catholic</v>
      </c>
      <c r="H68" s="11">
        <v>105</v>
      </c>
      <c r="I68" s="11">
        <v>145</v>
      </c>
      <c r="J68" s="11">
        <v>133</v>
      </c>
      <c r="K68" s="15">
        <f t="shared" si="43"/>
        <v>383</v>
      </c>
      <c r="L68" s="12"/>
      <c r="M68" s="12"/>
      <c r="N68" s="12"/>
      <c r="O68" s="15"/>
      <c r="P68" s="15"/>
      <c r="Q68" s="11"/>
      <c r="R68" s="11">
        <v>44</v>
      </c>
      <c r="S68" s="11"/>
      <c r="T68" s="34"/>
      <c r="U68" s="12"/>
      <c r="V68" s="11">
        <v>145</v>
      </c>
      <c r="W68" s="11">
        <v>191</v>
      </c>
      <c r="X68" s="11">
        <v>119</v>
      </c>
      <c r="Y68" s="15">
        <f t="shared" si="30"/>
        <v>455</v>
      </c>
    </row>
    <row r="69" spans="1:25" x14ac:dyDescent="0.25">
      <c r="A69" s="26" t="str">
        <f t="shared" si="44"/>
        <v>Donovan Catholic</v>
      </c>
      <c r="B69" s="12">
        <f t="shared" si="38"/>
        <v>0</v>
      </c>
      <c r="C69" s="12">
        <f t="shared" si="39"/>
        <v>0</v>
      </c>
      <c r="D69" s="12">
        <f t="shared" si="40"/>
        <v>0</v>
      </c>
      <c r="E69" s="12">
        <f t="shared" si="41"/>
        <v>0</v>
      </c>
      <c r="F69" s="34" t="s">
        <v>170</v>
      </c>
      <c r="G69" s="12" t="str">
        <f t="shared" si="42"/>
        <v>Donovan Catholic</v>
      </c>
      <c r="H69" s="11"/>
      <c r="I69" s="11"/>
      <c r="J69" s="11"/>
      <c r="K69" s="15">
        <f t="shared" si="43"/>
        <v>0</v>
      </c>
      <c r="L69" s="12"/>
      <c r="M69" s="12"/>
      <c r="N69" s="12"/>
      <c r="O69" s="15"/>
      <c r="P69" s="15"/>
      <c r="Q69" s="11"/>
      <c r="R69" s="11">
        <v>45</v>
      </c>
      <c r="S69" s="11"/>
      <c r="T69" s="34"/>
      <c r="U69" s="12"/>
      <c r="V69" s="11">
        <v>184</v>
      </c>
      <c r="W69" s="11">
        <v>124</v>
      </c>
      <c r="X69" s="11">
        <v>141</v>
      </c>
      <c r="Y69" s="15">
        <f t="shared" si="30"/>
        <v>449</v>
      </c>
    </row>
    <row r="70" spans="1:25" x14ac:dyDescent="0.25">
      <c r="A70" s="26" t="str">
        <f t="shared" si="44"/>
        <v>Donovan Catholic</v>
      </c>
      <c r="B70" s="12">
        <f t="shared" si="38"/>
        <v>0</v>
      </c>
      <c r="C70" s="12">
        <f t="shared" si="39"/>
        <v>0</v>
      </c>
      <c r="D70" s="12">
        <f t="shared" si="40"/>
        <v>0</v>
      </c>
      <c r="E70" s="12">
        <f t="shared" si="41"/>
        <v>0</v>
      </c>
      <c r="F70" s="34" t="s">
        <v>171</v>
      </c>
      <c r="G70" s="12" t="str">
        <f t="shared" si="42"/>
        <v>Donovan Catholic</v>
      </c>
      <c r="H70" s="11"/>
      <c r="I70" s="11"/>
      <c r="J70" s="11"/>
      <c r="K70" s="15">
        <f t="shared" si="43"/>
        <v>0</v>
      </c>
      <c r="L70" s="12"/>
      <c r="M70" s="12"/>
      <c r="N70" s="12"/>
      <c r="O70" s="15"/>
      <c r="P70" s="15"/>
      <c r="Q70" s="11"/>
      <c r="R70" s="11">
        <v>46</v>
      </c>
      <c r="S70" s="11"/>
      <c r="T70" s="34"/>
      <c r="U70" s="12"/>
      <c r="V70" s="11">
        <v>161</v>
      </c>
      <c r="W70" s="11">
        <v>129</v>
      </c>
      <c r="X70" s="11">
        <v>156</v>
      </c>
      <c r="Y70" s="15">
        <f t="shared" si="30"/>
        <v>446</v>
      </c>
    </row>
    <row r="71" spans="1:25" x14ac:dyDescent="0.25">
      <c r="A71" s="26" t="str">
        <f t="shared" si="44"/>
        <v>Donovan Catholic</v>
      </c>
      <c r="B71" s="12">
        <f t="shared" si="38"/>
        <v>106</v>
      </c>
      <c r="C71" s="12">
        <f t="shared" si="39"/>
        <v>77</v>
      </c>
      <c r="D71" s="12">
        <f t="shared" si="40"/>
        <v>109</v>
      </c>
      <c r="E71" s="12">
        <f t="shared" si="41"/>
        <v>292</v>
      </c>
      <c r="F71" s="34" t="s">
        <v>172</v>
      </c>
      <c r="G71" s="12" t="str">
        <f t="shared" si="42"/>
        <v>Donovan Catholic</v>
      </c>
      <c r="H71" s="11">
        <v>106</v>
      </c>
      <c r="I71" s="11">
        <v>77</v>
      </c>
      <c r="J71" s="11">
        <v>109</v>
      </c>
      <c r="K71" s="15">
        <f t="shared" si="43"/>
        <v>292</v>
      </c>
      <c r="L71" s="12"/>
      <c r="M71" s="12"/>
      <c r="N71" s="12"/>
      <c r="O71" s="15"/>
      <c r="P71" s="15"/>
      <c r="Q71" s="11"/>
      <c r="R71" s="11">
        <v>47</v>
      </c>
      <c r="S71" s="11"/>
      <c r="T71" s="34"/>
      <c r="U71" s="12"/>
      <c r="V71" s="11">
        <v>137</v>
      </c>
      <c r="W71" s="11">
        <v>159</v>
      </c>
      <c r="X71" s="11">
        <v>149</v>
      </c>
      <c r="Y71" s="15">
        <f t="shared" si="30"/>
        <v>445</v>
      </c>
    </row>
    <row r="72" spans="1:25" x14ac:dyDescent="0.25">
      <c r="A72" s="26" t="str">
        <f t="shared" si="44"/>
        <v>Donovan Catholic</v>
      </c>
      <c r="B72" s="12">
        <f t="shared" si="38"/>
        <v>107</v>
      </c>
      <c r="C72" s="12">
        <f t="shared" si="39"/>
        <v>123</v>
      </c>
      <c r="D72" s="12">
        <f t="shared" si="40"/>
        <v>123</v>
      </c>
      <c r="E72" s="12">
        <f t="shared" si="41"/>
        <v>353</v>
      </c>
      <c r="F72" s="34" t="s">
        <v>349</v>
      </c>
      <c r="G72" s="12" t="str">
        <f t="shared" si="42"/>
        <v>Donovan Catholic</v>
      </c>
      <c r="H72" s="11">
        <v>107</v>
      </c>
      <c r="I72" s="11">
        <v>123</v>
      </c>
      <c r="J72" s="11">
        <v>123</v>
      </c>
      <c r="K72" s="11">
        <f t="shared" si="43"/>
        <v>353</v>
      </c>
      <c r="L72" s="12"/>
      <c r="M72" s="12"/>
      <c r="N72" s="12"/>
      <c r="O72" s="15"/>
      <c r="P72" s="15"/>
      <c r="Q72" s="11"/>
      <c r="R72" s="11">
        <v>48</v>
      </c>
      <c r="S72" s="11"/>
      <c r="T72" s="29"/>
      <c r="U72" s="12"/>
      <c r="V72" s="11">
        <v>132</v>
      </c>
      <c r="W72" s="11">
        <v>172</v>
      </c>
      <c r="X72" s="11">
        <v>139</v>
      </c>
      <c r="Y72" s="15">
        <f t="shared" si="30"/>
        <v>443</v>
      </c>
    </row>
    <row r="73" spans="1:25" x14ac:dyDescent="0.25">
      <c r="A73" s="34" t="str">
        <f t="shared" si="44"/>
        <v>Donovan Catholic</v>
      </c>
      <c r="B73" s="12">
        <f t="shared" si="38"/>
        <v>0</v>
      </c>
      <c r="C73" s="12">
        <f t="shared" si="39"/>
        <v>0</v>
      </c>
      <c r="D73" s="12">
        <f t="shared" si="40"/>
        <v>0</v>
      </c>
      <c r="E73" s="12">
        <f t="shared" si="41"/>
        <v>0</v>
      </c>
      <c r="F73" s="34"/>
      <c r="G73" s="12" t="str">
        <f t="shared" si="42"/>
        <v>Donovan Catholic</v>
      </c>
      <c r="H73" s="11"/>
      <c r="I73" s="11"/>
      <c r="J73" s="11"/>
      <c r="K73" s="11">
        <f t="shared" si="43"/>
        <v>0</v>
      </c>
      <c r="L73" s="12"/>
      <c r="M73" s="12"/>
      <c r="N73" s="12"/>
      <c r="O73" s="15"/>
      <c r="P73" s="15"/>
      <c r="Q73" s="11"/>
      <c r="R73" s="11">
        <v>49</v>
      </c>
      <c r="S73" s="11"/>
      <c r="T73" s="34"/>
      <c r="U73" s="12"/>
      <c r="V73" s="11">
        <v>115</v>
      </c>
      <c r="W73" s="11">
        <v>169</v>
      </c>
      <c r="X73" s="11">
        <v>155</v>
      </c>
      <c r="Y73" s="15">
        <f t="shared" si="30"/>
        <v>439</v>
      </c>
    </row>
    <row r="74" spans="1:25" x14ac:dyDescent="0.25">
      <c r="A74" s="11"/>
      <c r="B74" s="12"/>
      <c r="C74" s="12"/>
      <c r="D74" s="12"/>
      <c r="E74" s="12"/>
      <c r="F74" s="31" t="s">
        <v>2</v>
      </c>
      <c r="G74" s="12" t="str">
        <f>A64</f>
        <v>Donovan Catholic</v>
      </c>
      <c r="H74" s="11">
        <f>SUM(H64:H73)</f>
        <v>580</v>
      </c>
      <c r="I74" s="11">
        <f>SUM(I64:I73)</f>
        <v>638</v>
      </c>
      <c r="J74" s="11">
        <f>SUM(J64:J73)</f>
        <v>669</v>
      </c>
      <c r="K74" s="11">
        <f t="shared" si="43"/>
        <v>1887</v>
      </c>
      <c r="L74" s="12"/>
      <c r="M74" s="12"/>
      <c r="N74" s="12"/>
      <c r="O74" s="15"/>
      <c r="P74" s="15"/>
      <c r="Q74" s="11"/>
      <c r="R74" s="11">
        <v>50</v>
      </c>
      <c r="S74" s="11"/>
      <c r="T74" s="34"/>
      <c r="U74" s="12"/>
      <c r="V74" s="11">
        <v>155</v>
      </c>
      <c r="W74" s="11">
        <v>148</v>
      </c>
      <c r="X74" s="11">
        <v>136</v>
      </c>
      <c r="Y74" s="15">
        <f t="shared" si="30"/>
        <v>439</v>
      </c>
    </row>
    <row r="75" spans="1:25" x14ac:dyDescent="0.25">
      <c r="A75" s="11"/>
      <c r="B75" s="12"/>
      <c r="C75" s="12"/>
      <c r="D75" s="12"/>
      <c r="E75" s="12"/>
      <c r="F75" s="15"/>
      <c r="G75" s="12"/>
      <c r="H75" s="11"/>
      <c r="I75" s="11"/>
      <c r="J75" s="11"/>
      <c r="K75" s="11"/>
      <c r="L75" s="12"/>
      <c r="M75" s="12"/>
      <c r="N75" s="12"/>
      <c r="O75" s="15"/>
      <c r="P75" s="15"/>
      <c r="Q75" s="11"/>
      <c r="R75" s="11">
        <v>51</v>
      </c>
      <c r="S75" s="11"/>
      <c r="T75" s="34"/>
      <c r="U75" s="12"/>
      <c r="V75" s="11">
        <v>147</v>
      </c>
      <c r="W75" s="11">
        <v>130</v>
      </c>
      <c r="X75" s="11">
        <v>159</v>
      </c>
      <c r="Y75" s="15">
        <f t="shared" si="30"/>
        <v>436</v>
      </c>
    </row>
    <row r="76" spans="1:25" x14ac:dyDescent="0.25">
      <c r="A76" s="11" t="s">
        <v>130</v>
      </c>
      <c r="B76" s="12">
        <f t="shared" ref="B76:B85" si="45">H76</f>
        <v>114</v>
      </c>
      <c r="C76" s="12">
        <f t="shared" ref="C76:C85" si="46">I76</f>
        <v>145</v>
      </c>
      <c r="D76" s="12">
        <f t="shared" ref="D76:D85" si="47">J76</f>
        <v>157</v>
      </c>
      <c r="E76" s="12">
        <f t="shared" ref="E76:E85" si="48">K76</f>
        <v>416</v>
      </c>
      <c r="F76" s="34" t="s">
        <v>174</v>
      </c>
      <c r="G76" s="12" t="str">
        <f t="shared" ref="G76:G85" si="49">A76</f>
        <v>Eastern</v>
      </c>
      <c r="H76" s="11">
        <v>114</v>
      </c>
      <c r="I76" s="11">
        <v>145</v>
      </c>
      <c r="J76" s="11">
        <v>157</v>
      </c>
      <c r="K76" s="15">
        <f t="shared" ref="K76:K86" si="50">SUM(H76:J76)</f>
        <v>416</v>
      </c>
      <c r="L76" s="12"/>
      <c r="M76" s="12"/>
      <c r="N76" s="12"/>
      <c r="O76" s="15"/>
      <c r="P76" s="15"/>
      <c r="Q76" s="11"/>
      <c r="R76" s="11">
        <v>52</v>
      </c>
      <c r="S76" s="11"/>
      <c r="T76" s="34"/>
      <c r="U76" s="12"/>
      <c r="V76" s="11">
        <v>129</v>
      </c>
      <c r="W76" s="11">
        <v>144</v>
      </c>
      <c r="X76" s="11">
        <v>160</v>
      </c>
      <c r="Y76" s="15">
        <f t="shared" si="30"/>
        <v>433</v>
      </c>
    </row>
    <row r="77" spans="1:25" x14ac:dyDescent="0.25">
      <c r="A77" s="27" t="str">
        <f t="shared" ref="A77:A85" si="51">$A76</f>
        <v>Eastern</v>
      </c>
      <c r="B77" s="12">
        <f t="shared" si="45"/>
        <v>138</v>
      </c>
      <c r="C77" s="12">
        <f t="shared" si="46"/>
        <v>160</v>
      </c>
      <c r="D77" s="12">
        <f t="shared" si="47"/>
        <v>115</v>
      </c>
      <c r="E77" s="12">
        <f t="shared" si="48"/>
        <v>413</v>
      </c>
      <c r="F77" s="34" t="s">
        <v>305</v>
      </c>
      <c r="G77" s="12" t="str">
        <f t="shared" si="49"/>
        <v>Eastern</v>
      </c>
      <c r="H77" s="11">
        <v>138</v>
      </c>
      <c r="I77" s="11">
        <v>160</v>
      </c>
      <c r="J77" s="11">
        <v>115</v>
      </c>
      <c r="K77" s="15">
        <f t="shared" si="50"/>
        <v>413</v>
      </c>
      <c r="L77" s="12"/>
      <c r="M77" s="12"/>
      <c r="N77" s="12"/>
      <c r="O77" s="15"/>
      <c r="P77" s="15"/>
      <c r="Q77" s="11"/>
      <c r="R77" s="11">
        <v>53</v>
      </c>
      <c r="S77" s="11"/>
      <c r="T77" s="34"/>
      <c r="U77" s="12"/>
      <c r="V77" s="11">
        <v>133</v>
      </c>
      <c r="W77" s="11">
        <v>158</v>
      </c>
      <c r="X77" s="11">
        <v>142</v>
      </c>
      <c r="Y77" s="15">
        <f t="shared" si="30"/>
        <v>433</v>
      </c>
    </row>
    <row r="78" spans="1:25" x14ac:dyDescent="0.25">
      <c r="A78" s="27" t="str">
        <f t="shared" si="51"/>
        <v>Eastern</v>
      </c>
      <c r="B78" s="12">
        <f t="shared" si="45"/>
        <v>194</v>
      </c>
      <c r="C78" s="12">
        <f t="shared" si="46"/>
        <v>136</v>
      </c>
      <c r="D78" s="12">
        <f t="shared" si="47"/>
        <v>149</v>
      </c>
      <c r="E78" s="12">
        <f t="shared" si="48"/>
        <v>479</v>
      </c>
      <c r="F78" s="34" t="s">
        <v>306</v>
      </c>
      <c r="G78" s="12" t="str">
        <f t="shared" si="49"/>
        <v>Eastern</v>
      </c>
      <c r="H78" s="11">
        <v>194</v>
      </c>
      <c r="I78" s="11">
        <v>136</v>
      </c>
      <c r="J78" s="11">
        <v>149</v>
      </c>
      <c r="K78" s="15">
        <f t="shared" si="50"/>
        <v>479</v>
      </c>
      <c r="L78" s="12"/>
      <c r="M78" s="12"/>
      <c r="N78" s="12"/>
      <c r="O78" s="15"/>
      <c r="P78" s="15"/>
      <c r="Q78" s="11"/>
      <c r="R78" s="11">
        <v>54</v>
      </c>
      <c r="S78" s="11"/>
      <c r="T78" s="34"/>
      <c r="U78" s="12"/>
      <c r="V78" s="11">
        <v>136</v>
      </c>
      <c r="W78" s="11">
        <v>165</v>
      </c>
      <c r="X78" s="11">
        <v>119</v>
      </c>
      <c r="Y78" s="15">
        <f t="shared" si="30"/>
        <v>420</v>
      </c>
    </row>
    <row r="79" spans="1:25" x14ac:dyDescent="0.25">
      <c r="A79" s="27" t="str">
        <f t="shared" si="51"/>
        <v>Eastern</v>
      </c>
      <c r="B79" s="12">
        <f t="shared" si="45"/>
        <v>121</v>
      </c>
      <c r="C79" s="12">
        <f t="shared" si="46"/>
        <v>170</v>
      </c>
      <c r="D79" s="12">
        <f t="shared" si="47"/>
        <v>142</v>
      </c>
      <c r="E79" s="12">
        <f t="shared" si="48"/>
        <v>433</v>
      </c>
      <c r="F79" s="34" t="s">
        <v>175</v>
      </c>
      <c r="G79" s="12" t="str">
        <f t="shared" si="49"/>
        <v>Eastern</v>
      </c>
      <c r="H79" s="11">
        <v>121</v>
      </c>
      <c r="I79" s="11">
        <v>170</v>
      </c>
      <c r="J79" s="11">
        <v>142</v>
      </c>
      <c r="K79" s="15">
        <f t="shared" si="50"/>
        <v>433</v>
      </c>
      <c r="L79" s="12"/>
      <c r="M79" s="12"/>
      <c r="N79" s="12"/>
      <c r="O79" s="15"/>
      <c r="P79" s="15"/>
      <c r="Q79" s="11"/>
      <c r="R79" s="11">
        <v>55</v>
      </c>
      <c r="S79" s="11"/>
      <c r="T79" s="34"/>
      <c r="U79" s="12"/>
      <c r="V79" s="11">
        <v>136</v>
      </c>
      <c r="W79" s="11">
        <v>149</v>
      </c>
      <c r="X79" s="11">
        <v>135</v>
      </c>
      <c r="Y79" s="15">
        <f t="shared" si="30"/>
        <v>420</v>
      </c>
    </row>
    <row r="80" spans="1:25" x14ac:dyDescent="0.25">
      <c r="A80" s="27" t="str">
        <f t="shared" si="51"/>
        <v>Eastern</v>
      </c>
      <c r="B80" s="12">
        <f t="shared" si="45"/>
        <v>164</v>
      </c>
      <c r="C80" s="12">
        <f t="shared" si="46"/>
        <v>123</v>
      </c>
      <c r="D80" s="12">
        <f t="shared" si="47"/>
        <v>203</v>
      </c>
      <c r="E80" s="12">
        <f t="shared" si="48"/>
        <v>490</v>
      </c>
      <c r="F80" s="34" t="s">
        <v>140</v>
      </c>
      <c r="G80" s="12" t="str">
        <f t="shared" si="49"/>
        <v>Eastern</v>
      </c>
      <c r="H80" s="11">
        <v>164</v>
      </c>
      <c r="I80" s="11">
        <v>123</v>
      </c>
      <c r="J80" s="11">
        <v>203</v>
      </c>
      <c r="K80" s="15">
        <f t="shared" si="50"/>
        <v>490</v>
      </c>
      <c r="L80" s="12"/>
      <c r="M80" s="12"/>
      <c r="N80" s="12"/>
      <c r="O80" s="15"/>
      <c r="P80" s="15"/>
      <c r="Q80" s="11"/>
      <c r="R80" s="11">
        <v>56</v>
      </c>
      <c r="S80" s="11"/>
      <c r="T80" s="34"/>
      <c r="U80" s="12"/>
      <c r="V80" s="11">
        <v>135</v>
      </c>
      <c r="W80" s="11">
        <v>133</v>
      </c>
      <c r="X80" s="11">
        <v>144</v>
      </c>
      <c r="Y80" s="15">
        <f t="shared" si="30"/>
        <v>412</v>
      </c>
    </row>
    <row r="81" spans="1:25" x14ac:dyDescent="0.25">
      <c r="A81" s="27" t="str">
        <f t="shared" si="51"/>
        <v>Eastern</v>
      </c>
      <c r="B81" s="12">
        <f t="shared" si="45"/>
        <v>0</v>
      </c>
      <c r="C81" s="12">
        <f t="shared" si="46"/>
        <v>0</v>
      </c>
      <c r="D81" s="12">
        <f t="shared" si="47"/>
        <v>0</v>
      </c>
      <c r="E81" s="12">
        <f t="shared" si="48"/>
        <v>0</v>
      </c>
      <c r="F81" s="34"/>
      <c r="G81" s="12" t="str">
        <f t="shared" si="49"/>
        <v>Eastern</v>
      </c>
      <c r="H81" s="11"/>
      <c r="I81" s="11"/>
      <c r="J81" s="11"/>
      <c r="K81" s="11">
        <f t="shared" si="50"/>
        <v>0</v>
      </c>
      <c r="L81" s="12"/>
      <c r="M81" s="12"/>
      <c r="N81" s="12"/>
      <c r="O81" s="15"/>
      <c r="P81" s="15"/>
      <c r="Q81" s="11"/>
      <c r="R81" s="11">
        <v>57</v>
      </c>
      <c r="S81" s="11"/>
      <c r="T81" s="34"/>
      <c r="U81" s="12"/>
      <c r="V81" s="11">
        <v>128</v>
      </c>
      <c r="W81" s="11">
        <v>129</v>
      </c>
      <c r="X81" s="11">
        <v>151</v>
      </c>
      <c r="Y81" s="15">
        <f t="shared" si="30"/>
        <v>408</v>
      </c>
    </row>
    <row r="82" spans="1:25" x14ac:dyDescent="0.25">
      <c r="A82" s="27" t="str">
        <f t="shared" si="51"/>
        <v>Eastern</v>
      </c>
      <c r="B82" s="12">
        <f t="shared" si="45"/>
        <v>0</v>
      </c>
      <c r="C82" s="12">
        <f t="shared" si="46"/>
        <v>0</v>
      </c>
      <c r="D82" s="12">
        <f t="shared" si="47"/>
        <v>0</v>
      </c>
      <c r="E82" s="12">
        <f t="shared" si="48"/>
        <v>0</v>
      </c>
      <c r="F82" s="34"/>
      <c r="G82" s="12" t="str">
        <f t="shared" si="49"/>
        <v>Eastern</v>
      </c>
      <c r="H82" s="11"/>
      <c r="I82" s="11"/>
      <c r="J82" s="11"/>
      <c r="K82" s="11">
        <f t="shared" si="50"/>
        <v>0</v>
      </c>
      <c r="L82" s="12"/>
      <c r="M82" s="12"/>
      <c r="N82" s="12"/>
      <c r="O82" s="15"/>
      <c r="P82" s="15"/>
      <c r="Q82" s="11"/>
      <c r="R82" s="11">
        <v>58</v>
      </c>
      <c r="S82" s="15"/>
      <c r="T82" s="34"/>
      <c r="U82" s="12"/>
      <c r="V82" s="11">
        <v>144</v>
      </c>
      <c r="W82" s="11">
        <v>141</v>
      </c>
      <c r="X82" s="11">
        <v>114</v>
      </c>
      <c r="Y82" s="15">
        <f t="shared" si="30"/>
        <v>399</v>
      </c>
    </row>
    <row r="83" spans="1:25" x14ac:dyDescent="0.25">
      <c r="A83" s="34" t="str">
        <f t="shared" si="51"/>
        <v>Eastern</v>
      </c>
      <c r="B83" s="12">
        <f t="shared" si="45"/>
        <v>0</v>
      </c>
      <c r="C83" s="12">
        <f t="shared" si="46"/>
        <v>0</v>
      </c>
      <c r="D83" s="12">
        <f t="shared" si="47"/>
        <v>0</v>
      </c>
      <c r="E83" s="12">
        <f t="shared" si="48"/>
        <v>0</v>
      </c>
      <c r="F83" s="34"/>
      <c r="G83" s="12" t="str">
        <f t="shared" si="49"/>
        <v>Eastern</v>
      </c>
      <c r="H83" s="11"/>
      <c r="I83" s="11"/>
      <c r="J83" s="11"/>
      <c r="K83" s="11">
        <f t="shared" si="50"/>
        <v>0</v>
      </c>
      <c r="L83" s="12"/>
      <c r="M83" s="12"/>
      <c r="N83" s="12"/>
      <c r="O83" s="15"/>
      <c r="P83" s="15"/>
      <c r="Q83" s="11"/>
      <c r="R83" s="11">
        <v>59</v>
      </c>
      <c r="S83" s="11"/>
      <c r="T83" s="34"/>
      <c r="U83" s="12"/>
      <c r="V83" s="11">
        <v>150</v>
      </c>
      <c r="W83" s="11">
        <v>108</v>
      </c>
      <c r="X83" s="11">
        <v>133</v>
      </c>
      <c r="Y83" s="15">
        <f t="shared" si="30"/>
        <v>391</v>
      </c>
    </row>
    <row r="84" spans="1:25" x14ac:dyDescent="0.25">
      <c r="A84" s="27" t="str">
        <f t="shared" si="51"/>
        <v>Eastern</v>
      </c>
      <c r="B84" s="12">
        <f t="shared" si="45"/>
        <v>0</v>
      </c>
      <c r="C84" s="12">
        <f t="shared" si="46"/>
        <v>0</v>
      </c>
      <c r="D84" s="12">
        <f t="shared" si="47"/>
        <v>0</v>
      </c>
      <c r="E84" s="12">
        <f t="shared" si="48"/>
        <v>0</v>
      </c>
      <c r="F84" s="34"/>
      <c r="G84" s="12" t="str">
        <f t="shared" si="49"/>
        <v>Eastern</v>
      </c>
      <c r="H84" s="11"/>
      <c r="I84" s="11"/>
      <c r="J84" s="11"/>
      <c r="K84" s="11">
        <f t="shared" si="50"/>
        <v>0</v>
      </c>
      <c r="L84" s="12"/>
      <c r="M84" s="12"/>
      <c r="N84" s="12"/>
      <c r="O84" s="15"/>
      <c r="P84" s="15"/>
      <c r="Q84" s="11"/>
      <c r="R84" s="11">
        <v>60</v>
      </c>
      <c r="S84" s="11"/>
      <c r="T84" s="29"/>
      <c r="U84" s="12"/>
      <c r="V84" s="11">
        <v>167</v>
      </c>
      <c r="W84" s="11">
        <v>110</v>
      </c>
      <c r="X84" s="11">
        <v>102</v>
      </c>
      <c r="Y84" s="15">
        <f t="shared" ref="Y84:Y94" si="52">SUM(V84:X84)</f>
        <v>379</v>
      </c>
    </row>
    <row r="85" spans="1:25" x14ac:dyDescent="0.25">
      <c r="A85" s="27" t="str">
        <f t="shared" si="51"/>
        <v>Eastern</v>
      </c>
      <c r="B85" s="12">
        <f t="shared" si="45"/>
        <v>0</v>
      </c>
      <c r="C85" s="12">
        <f t="shared" si="46"/>
        <v>0</v>
      </c>
      <c r="D85" s="12">
        <f t="shared" si="47"/>
        <v>0</v>
      </c>
      <c r="E85" s="12">
        <f t="shared" si="48"/>
        <v>0</v>
      </c>
      <c r="F85" s="34"/>
      <c r="G85" s="12" t="str">
        <f t="shared" si="49"/>
        <v>Eastern</v>
      </c>
      <c r="H85" s="11"/>
      <c r="I85" s="11"/>
      <c r="J85" s="11"/>
      <c r="K85" s="11">
        <f t="shared" si="50"/>
        <v>0</v>
      </c>
      <c r="L85" s="12"/>
      <c r="M85" s="12"/>
      <c r="N85" s="12"/>
      <c r="O85" s="15"/>
      <c r="P85" s="15"/>
      <c r="Q85" s="11"/>
      <c r="R85" s="11">
        <v>61</v>
      </c>
      <c r="S85" s="11"/>
      <c r="T85" s="34"/>
      <c r="U85" s="12"/>
      <c r="V85" s="11">
        <v>105</v>
      </c>
      <c r="W85" s="11">
        <v>144</v>
      </c>
      <c r="X85" s="11">
        <v>123</v>
      </c>
      <c r="Y85" s="15">
        <f t="shared" si="52"/>
        <v>372</v>
      </c>
    </row>
    <row r="86" spans="1:25" x14ac:dyDescent="0.25">
      <c r="A86" s="11"/>
      <c r="B86" s="12"/>
      <c r="C86" s="12"/>
      <c r="D86" s="12"/>
      <c r="E86" s="12"/>
      <c r="F86" s="31" t="s">
        <v>2</v>
      </c>
      <c r="G86" s="12" t="str">
        <f>A76</f>
        <v>Eastern</v>
      </c>
      <c r="H86" s="11">
        <f>SUM(H76:H85)</f>
        <v>731</v>
      </c>
      <c r="I86" s="11">
        <f>SUM(I76:I85)</f>
        <v>734</v>
      </c>
      <c r="J86" s="11">
        <f>SUM(J76:J85)</f>
        <v>766</v>
      </c>
      <c r="K86" s="11">
        <f t="shared" si="50"/>
        <v>2231</v>
      </c>
      <c r="L86" s="12"/>
      <c r="M86" s="12"/>
      <c r="N86" s="12"/>
      <c r="O86" s="15"/>
      <c r="P86" s="15"/>
      <c r="Q86" s="11"/>
      <c r="R86" s="11">
        <v>62</v>
      </c>
      <c r="S86" s="11"/>
      <c r="T86" s="34"/>
      <c r="U86" s="12"/>
      <c r="V86" s="11">
        <v>109</v>
      </c>
      <c r="W86" s="11">
        <v>139</v>
      </c>
      <c r="X86" s="11">
        <v>120</v>
      </c>
      <c r="Y86" s="15">
        <f t="shared" si="52"/>
        <v>368</v>
      </c>
    </row>
    <row r="87" spans="1:25" x14ac:dyDescent="0.25">
      <c r="A87" s="11"/>
      <c r="B87" s="12"/>
      <c r="C87" s="12"/>
      <c r="D87" s="12"/>
      <c r="E87" s="12"/>
      <c r="F87" s="15"/>
      <c r="G87" s="12"/>
      <c r="H87" s="11"/>
      <c r="I87" s="11"/>
      <c r="J87" s="11"/>
      <c r="K87" s="11"/>
      <c r="L87" s="12"/>
      <c r="M87" s="12"/>
      <c r="N87" s="12"/>
      <c r="O87" s="15"/>
      <c r="P87" s="15"/>
      <c r="Q87" s="11"/>
      <c r="R87" s="11">
        <v>63</v>
      </c>
      <c r="S87" s="11"/>
      <c r="T87" s="34"/>
      <c r="U87" s="12"/>
      <c r="V87" s="11">
        <v>106</v>
      </c>
      <c r="W87" s="11">
        <v>119</v>
      </c>
      <c r="X87" s="11">
        <v>141</v>
      </c>
      <c r="Y87" s="15">
        <f t="shared" si="52"/>
        <v>366</v>
      </c>
    </row>
    <row r="88" spans="1:25" x14ac:dyDescent="0.25">
      <c r="A88" s="11" t="s">
        <v>176</v>
      </c>
      <c r="B88" s="12">
        <f t="shared" ref="B88:B97" si="53">H88</f>
        <v>136</v>
      </c>
      <c r="C88" s="12">
        <f t="shared" ref="C88:C97" si="54">I88</f>
        <v>177</v>
      </c>
      <c r="D88" s="12">
        <f t="shared" ref="D88:D97" si="55">J88</f>
        <v>161</v>
      </c>
      <c r="E88" s="12">
        <f t="shared" ref="E88:E97" si="56">K88</f>
        <v>474</v>
      </c>
      <c r="F88" s="15" t="s">
        <v>178</v>
      </c>
      <c r="G88" s="12" t="str">
        <f t="shared" ref="G88:G97" si="57">A88</f>
        <v>Jackson Liberty</v>
      </c>
      <c r="H88" s="11">
        <v>136</v>
      </c>
      <c r="I88" s="11">
        <v>177</v>
      </c>
      <c r="J88" s="11">
        <v>161</v>
      </c>
      <c r="K88" s="11">
        <f t="shared" ref="K88:K98" si="58">SUM(H88:J88)</f>
        <v>474</v>
      </c>
      <c r="L88" s="12"/>
      <c r="M88" s="12"/>
      <c r="N88" s="12"/>
      <c r="O88" s="15"/>
      <c r="P88" s="15"/>
      <c r="Q88" s="11"/>
      <c r="R88" s="11">
        <v>64</v>
      </c>
      <c r="S88" s="11"/>
      <c r="T88" s="34"/>
      <c r="U88" s="12"/>
      <c r="V88" s="11">
        <v>128</v>
      </c>
      <c r="W88" s="11">
        <v>123</v>
      </c>
      <c r="X88" s="11">
        <v>109</v>
      </c>
      <c r="Y88" s="15">
        <f t="shared" si="52"/>
        <v>360</v>
      </c>
    </row>
    <row r="89" spans="1:25" x14ac:dyDescent="0.25">
      <c r="A89" s="34" t="str">
        <f t="shared" ref="A89:A97" si="59">$A88</f>
        <v>Jackson Liberty</v>
      </c>
      <c r="B89" s="12">
        <f t="shared" si="53"/>
        <v>140</v>
      </c>
      <c r="C89" s="12">
        <f t="shared" si="54"/>
        <v>134</v>
      </c>
      <c r="D89" s="12">
        <f t="shared" si="55"/>
        <v>150</v>
      </c>
      <c r="E89" s="12">
        <f t="shared" si="56"/>
        <v>424</v>
      </c>
      <c r="F89" s="15" t="s">
        <v>179</v>
      </c>
      <c r="G89" s="12" t="str">
        <f t="shared" si="57"/>
        <v>Jackson Liberty</v>
      </c>
      <c r="H89" s="11">
        <v>140</v>
      </c>
      <c r="I89" s="11">
        <v>134</v>
      </c>
      <c r="J89" s="11">
        <v>150</v>
      </c>
      <c r="K89" s="11">
        <f t="shared" si="58"/>
        <v>424</v>
      </c>
      <c r="L89" s="12"/>
      <c r="M89" s="12"/>
      <c r="N89" s="12"/>
      <c r="O89" s="15"/>
      <c r="P89" s="15"/>
      <c r="Q89" s="11"/>
      <c r="R89" s="11">
        <v>65</v>
      </c>
      <c r="S89" s="11"/>
      <c r="T89" s="34"/>
      <c r="U89" s="12"/>
      <c r="V89" s="11">
        <v>111</v>
      </c>
      <c r="W89" s="11">
        <v>129</v>
      </c>
      <c r="X89" s="11">
        <v>115</v>
      </c>
      <c r="Y89" s="15">
        <f t="shared" si="52"/>
        <v>355</v>
      </c>
    </row>
    <row r="90" spans="1:25" x14ac:dyDescent="0.25">
      <c r="A90" s="34" t="str">
        <f t="shared" si="59"/>
        <v>Jackson Liberty</v>
      </c>
      <c r="B90" s="12">
        <f t="shared" si="53"/>
        <v>0</v>
      </c>
      <c r="C90" s="12">
        <f t="shared" si="54"/>
        <v>0</v>
      </c>
      <c r="D90" s="12">
        <f t="shared" si="55"/>
        <v>0</v>
      </c>
      <c r="E90" s="12">
        <f t="shared" si="56"/>
        <v>0</v>
      </c>
      <c r="F90" s="15" t="s">
        <v>180</v>
      </c>
      <c r="G90" s="12" t="str">
        <f t="shared" si="57"/>
        <v>Jackson Liberty</v>
      </c>
      <c r="H90" s="11"/>
      <c r="I90" s="11"/>
      <c r="J90" s="11"/>
      <c r="K90" s="11">
        <f t="shared" si="58"/>
        <v>0</v>
      </c>
      <c r="L90" s="12"/>
      <c r="M90" s="12"/>
      <c r="N90" s="12"/>
      <c r="O90" s="15"/>
      <c r="P90" s="15"/>
      <c r="Q90" s="11"/>
      <c r="R90" s="11">
        <v>66</v>
      </c>
      <c r="S90" s="11"/>
      <c r="T90" s="34"/>
      <c r="U90" s="12"/>
      <c r="V90" s="11">
        <v>129</v>
      </c>
      <c r="W90" s="11">
        <v>110</v>
      </c>
      <c r="X90" s="11">
        <v>113</v>
      </c>
      <c r="Y90" s="15">
        <f t="shared" si="52"/>
        <v>352</v>
      </c>
    </row>
    <row r="91" spans="1:25" x14ac:dyDescent="0.25">
      <c r="A91" s="34" t="str">
        <f t="shared" si="59"/>
        <v>Jackson Liberty</v>
      </c>
      <c r="B91" s="12">
        <f t="shared" si="53"/>
        <v>0</v>
      </c>
      <c r="C91" s="12">
        <f t="shared" si="54"/>
        <v>92</v>
      </c>
      <c r="D91" s="12">
        <f t="shared" si="55"/>
        <v>82</v>
      </c>
      <c r="E91" s="12">
        <f t="shared" si="56"/>
        <v>174</v>
      </c>
      <c r="F91" s="15" t="s">
        <v>181</v>
      </c>
      <c r="G91" s="12" t="str">
        <f t="shared" si="57"/>
        <v>Jackson Liberty</v>
      </c>
      <c r="H91" s="11"/>
      <c r="I91" s="11">
        <v>92</v>
      </c>
      <c r="J91" s="11">
        <v>82</v>
      </c>
      <c r="K91" s="11">
        <f t="shared" si="58"/>
        <v>174</v>
      </c>
      <c r="L91" s="12"/>
      <c r="M91" s="12"/>
      <c r="N91" s="12"/>
      <c r="O91" s="15"/>
      <c r="P91" s="15"/>
      <c r="Q91" s="11"/>
      <c r="R91" s="11">
        <v>67</v>
      </c>
      <c r="S91" s="11"/>
      <c r="T91" s="34"/>
      <c r="U91" s="12"/>
      <c r="V91" s="11">
        <v>86</v>
      </c>
      <c r="W91" s="11">
        <v>122</v>
      </c>
      <c r="X91" s="11">
        <v>140</v>
      </c>
      <c r="Y91" s="15">
        <f t="shared" si="52"/>
        <v>348</v>
      </c>
    </row>
    <row r="92" spans="1:25" x14ac:dyDescent="0.25">
      <c r="A92" s="34" t="str">
        <f t="shared" si="59"/>
        <v>Jackson Liberty</v>
      </c>
      <c r="B92" s="12">
        <f t="shared" si="53"/>
        <v>112</v>
      </c>
      <c r="C92" s="12">
        <f t="shared" si="54"/>
        <v>0</v>
      </c>
      <c r="D92" s="12">
        <f t="shared" si="55"/>
        <v>143</v>
      </c>
      <c r="E92" s="12">
        <f t="shared" si="56"/>
        <v>255</v>
      </c>
      <c r="F92" s="15" t="s">
        <v>182</v>
      </c>
      <c r="G92" s="12" t="str">
        <f t="shared" si="57"/>
        <v>Jackson Liberty</v>
      </c>
      <c r="H92" s="11">
        <v>112</v>
      </c>
      <c r="I92" s="11"/>
      <c r="J92" s="11">
        <v>143</v>
      </c>
      <c r="K92" s="11">
        <f t="shared" si="58"/>
        <v>255</v>
      </c>
      <c r="L92" s="12"/>
      <c r="M92" s="12"/>
      <c r="N92" s="12"/>
      <c r="O92" s="15"/>
      <c r="P92" s="15"/>
      <c r="Q92" s="11"/>
      <c r="R92" s="11">
        <v>68</v>
      </c>
      <c r="S92" s="11"/>
      <c r="T92" s="15"/>
      <c r="U92" s="12"/>
      <c r="V92" s="11">
        <v>101</v>
      </c>
      <c r="W92" s="11">
        <v>124</v>
      </c>
      <c r="X92" s="11">
        <v>110</v>
      </c>
      <c r="Y92" s="15">
        <f t="shared" si="52"/>
        <v>335</v>
      </c>
    </row>
    <row r="93" spans="1:25" x14ac:dyDescent="0.25">
      <c r="A93" s="34" t="str">
        <f t="shared" si="59"/>
        <v>Jackson Liberty</v>
      </c>
      <c r="B93" s="12">
        <f t="shared" si="53"/>
        <v>104</v>
      </c>
      <c r="C93" s="12">
        <f t="shared" si="54"/>
        <v>132</v>
      </c>
      <c r="D93" s="12">
        <f t="shared" si="55"/>
        <v>120</v>
      </c>
      <c r="E93" s="12">
        <f t="shared" si="56"/>
        <v>356</v>
      </c>
      <c r="F93" s="15" t="s">
        <v>183</v>
      </c>
      <c r="G93" s="12" t="str">
        <f t="shared" si="57"/>
        <v>Jackson Liberty</v>
      </c>
      <c r="H93" s="11">
        <v>104</v>
      </c>
      <c r="I93" s="11">
        <v>132</v>
      </c>
      <c r="J93" s="11">
        <v>120</v>
      </c>
      <c r="K93" s="11">
        <f t="shared" si="58"/>
        <v>356</v>
      </c>
      <c r="L93" s="12"/>
      <c r="M93" s="12"/>
      <c r="N93" s="12"/>
      <c r="O93" s="15"/>
      <c r="P93" s="15"/>
      <c r="Q93" s="11"/>
      <c r="R93" s="11">
        <v>69</v>
      </c>
      <c r="S93" s="11"/>
      <c r="T93" s="34"/>
      <c r="U93" s="12"/>
      <c r="V93" s="11">
        <v>107</v>
      </c>
      <c r="W93" s="11">
        <v>125</v>
      </c>
      <c r="X93" s="11">
        <v>98</v>
      </c>
      <c r="Y93" s="15">
        <f t="shared" si="52"/>
        <v>330</v>
      </c>
    </row>
    <row r="94" spans="1:25" x14ac:dyDescent="0.25">
      <c r="A94" s="34" t="str">
        <f t="shared" si="59"/>
        <v>Jackson Liberty</v>
      </c>
      <c r="B94" s="12">
        <f t="shared" si="53"/>
        <v>89</v>
      </c>
      <c r="C94" s="12">
        <f t="shared" si="54"/>
        <v>80</v>
      </c>
      <c r="D94" s="12">
        <f t="shared" si="55"/>
        <v>0</v>
      </c>
      <c r="E94" s="12">
        <f t="shared" si="56"/>
        <v>169</v>
      </c>
      <c r="F94" s="15" t="s">
        <v>184</v>
      </c>
      <c r="G94" s="12" t="str">
        <f t="shared" si="57"/>
        <v>Jackson Liberty</v>
      </c>
      <c r="H94" s="11">
        <v>89</v>
      </c>
      <c r="I94" s="11">
        <v>80</v>
      </c>
      <c r="J94" s="11"/>
      <c r="K94" s="11">
        <f t="shared" si="58"/>
        <v>169</v>
      </c>
      <c r="L94" s="12"/>
      <c r="M94" s="12"/>
      <c r="N94" s="12"/>
      <c r="O94" s="15"/>
      <c r="P94" s="15"/>
      <c r="Q94" s="11"/>
      <c r="R94" s="11">
        <v>70</v>
      </c>
      <c r="S94" s="11"/>
      <c r="T94" s="34"/>
      <c r="U94" s="12"/>
      <c r="V94" s="11">
        <v>117</v>
      </c>
      <c r="W94" s="11">
        <v>112</v>
      </c>
      <c r="X94" s="11">
        <v>97</v>
      </c>
      <c r="Y94" s="15">
        <f t="shared" si="52"/>
        <v>326</v>
      </c>
    </row>
    <row r="95" spans="1:25" x14ac:dyDescent="0.25">
      <c r="A95" s="34" t="str">
        <f t="shared" si="59"/>
        <v>Jackson Liberty</v>
      </c>
      <c r="B95" s="12">
        <f t="shared" si="53"/>
        <v>0</v>
      </c>
      <c r="C95" s="12">
        <f t="shared" si="54"/>
        <v>0</v>
      </c>
      <c r="D95" s="12">
        <f t="shared" si="55"/>
        <v>0</v>
      </c>
      <c r="E95" s="12">
        <f t="shared" si="56"/>
        <v>0</v>
      </c>
      <c r="F95" s="15"/>
      <c r="G95" s="12" t="str">
        <f t="shared" si="57"/>
        <v>Jackson Liberty</v>
      </c>
      <c r="H95" s="11"/>
      <c r="I95" s="11"/>
      <c r="J95" s="11"/>
      <c r="K95" s="11">
        <f t="shared" si="58"/>
        <v>0</v>
      </c>
      <c r="L95" s="12"/>
      <c r="M95" s="12"/>
      <c r="N95" s="12"/>
      <c r="O95" s="15"/>
      <c r="P95" s="15"/>
      <c r="Q95" s="11"/>
      <c r="R95" s="11">
        <v>71</v>
      </c>
      <c r="S95" s="11"/>
      <c r="T95" s="34"/>
      <c r="U95" s="12"/>
      <c r="V95" s="11">
        <v>100</v>
      </c>
      <c r="W95" s="11">
        <v>105</v>
      </c>
      <c r="X95" s="11">
        <v>118</v>
      </c>
      <c r="Y95" s="15">
        <f>SUM(V95:X95)</f>
        <v>323</v>
      </c>
    </row>
    <row r="96" spans="1:25" x14ac:dyDescent="0.25">
      <c r="A96" s="34" t="str">
        <f t="shared" si="59"/>
        <v>Jackson Liberty</v>
      </c>
      <c r="B96" s="12">
        <f t="shared" si="53"/>
        <v>0</v>
      </c>
      <c r="C96" s="12">
        <f t="shared" si="54"/>
        <v>0</v>
      </c>
      <c r="D96" s="12">
        <f t="shared" si="55"/>
        <v>0</v>
      </c>
      <c r="E96" s="12">
        <f t="shared" si="56"/>
        <v>0</v>
      </c>
      <c r="F96" s="15"/>
      <c r="G96" s="12" t="str">
        <f t="shared" si="57"/>
        <v>Jackson Liberty</v>
      </c>
      <c r="H96" s="11"/>
      <c r="I96" s="11"/>
      <c r="J96" s="11"/>
      <c r="K96" s="11">
        <f t="shared" si="58"/>
        <v>0</v>
      </c>
      <c r="L96" s="12"/>
      <c r="M96" s="12"/>
      <c r="N96" s="12"/>
      <c r="O96" s="15"/>
      <c r="P96" s="15"/>
      <c r="Q96" s="11"/>
      <c r="R96" s="11">
        <v>72</v>
      </c>
      <c r="S96" s="11"/>
      <c r="T96" s="34"/>
      <c r="U96" s="12"/>
      <c r="V96" s="11">
        <v>123</v>
      </c>
      <c r="W96" s="11">
        <v>111</v>
      </c>
      <c r="X96" s="11">
        <v>88</v>
      </c>
      <c r="Y96" s="15">
        <f t="shared" ref="Y96:Y111" si="60">SUM(V96:X96)</f>
        <v>322</v>
      </c>
    </row>
    <row r="97" spans="1:25" x14ac:dyDescent="0.25">
      <c r="A97" s="34" t="str">
        <f t="shared" si="59"/>
        <v>Jackson Liberty</v>
      </c>
      <c r="B97" s="12">
        <f t="shared" si="53"/>
        <v>0</v>
      </c>
      <c r="C97" s="12">
        <f t="shared" si="54"/>
        <v>0</v>
      </c>
      <c r="D97" s="12">
        <f t="shared" si="55"/>
        <v>0</v>
      </c>
      <c r="E97" s="12">
        <f t="shared" si="56"/>
        <v>0</v>
      </c>
      <c r="F97" s="15"/>
      <c r="G97" s="12" t="str">
        <f t="shared" si="57"/>
        <v>Jackson Liberty</v>
      </c>
      <c r="H97" s="11"/>
      <c r="I97" s="11"/>
      <c r="J97" s="11"/>
      <c r="K97" s="11">
        <f t="shared" si="58"/>
        <v>0</v>
      </c>
      <c r="L97" s="12"/>
      <c r="M97" s="12"/>
      <c r="N97" s="12"/>
      <c r="O97" s="15"/>
      <c r="P97" s="15"/>
      <c r="Q97" s="11"/>
      <c r="R97" s="11">
        <v>73</v>
      </c>
      <c r="S97" s="11"/>
      <c r="T97" s="34"/>
      <c r="U97" s="12"/>
      <c r="V97" s="11">
        <v>113</v>
      </c>
      <c r="W97" s="11">
        <v>95</v>
      </c>
      <c r="X97" s="11">
        <v>110</v>
      </c>
      <c r="Y97" s="15">
        <f t="shared" si="60"/>
        <v>318</v>
      </c>
    </row>
    <row r="98" spans="1:25" x14ac:dyDescent="0.25">
      <c r="A98" s="11"/>
      <c r="B98" s="12"/>
      <c r="C98" s="12"/>
      <c r="D98" s="12"/>
      <c r="E98" s="12"/>
      <c r="F98" s="31" t="s">
        <v>2</v>
      </c>
      <c r="G98" s="12" t="str">
        <f>A88</f>
        <v>Jackson Liberty</v>
      </c>
      <c r="H98" s="11">
        <f>SUM(H88:H97)</f>
        <v>581</v>
      </c>
      <c r="I98" s="11">
        <f>SUM(I88:I97)</f>
        <v>615</v>
      </c>
      <c r="J98" s="11">
        <f>SUM(J88:J97)</f>
        <v>656</v>
      </c>
      <c r="K98" s="11">
        <f t="shared" si="58"/>
        <v>1852</v>
      </c>
      <c r="L98" s="12"/>
      <c r="M98" s="12"/>
      <c r="N98" s="12"/>
      <c r="O98" s="15"/>
      <c r="P98" s="15"/>
      <c r="Q98" s="11"/>
      <c r="R98" s="11">
        <v>74</v>
      </c>
      <c r="S98" s="11"/>
      <c r="T98" s="34"/>
      <c r="U98" s="12"/>
      <c r="V98" s="11">
        <v>96</v>
      </c>
      <c r="W98" s="11">
        <v>108</v>
      </c>
      <c r="X98" s="11">
        <v>98</v>
      </c>
      <c r="Y98" s="15">
        <f t="shared" si="60"/>
        <v>302</v>
      </c>
    </row>
    <row r="99" spans="1:25" x14ac:dyDescent="0.25">
      <c r="A99" s="11"/>
      <c r="B99" s="12"/>
      <c r="C99" s="12"/>
      <c r="D99" s="12"/>
      <c r="E99" s="12"/>
      <c r="F99" s="15"/>
      <c r="G99" s="12"/>
      <c r="H99" s="11"/>
      <c r="I99" s="11"/>
      <c r="J99" s="11"/>
      <c r="K99" s="11"/>
      <c r="L99" s="12"/>
      <c r="M99" s="12"/>
      <c r="N99" s="12"/>
      <c r="O99" s="15"/>
      <c r="P99" s="15"/>
      <c r="Q99" s="11"/>
      <c r="R99" s="11">
        <v>75</v>
      </c>
      <c r="S99" s="15"/>
      <c r="T99" s="15"/>
      <c r="U99" s="15"/>
      <c r="V99" s="15"/>
      <c r="W99" s="15">
        <v>146</v>
      </c>
      <c r="X99" s="15">
        <v>153</v>
      </c>
      <c r="Y99" s="15">
        <f t="shared" si="60"/>
        <v>299</v>
      </c>
    </row>
    <row r="100" spans="1:25" x14ac:dyDescent="0.25">
      <c r="A100" s="11" t="s">
        <v>4</v>
      </c>
      <c r="B100" s="12">
        <f t="shared" ref="B100:B109" si="61">H100</f>
        <v>128</v>
      </c>
      <c r="C100" s="12">
        <f t="shared" ref="C100:C109" si="62">I100</f>
        <v>108</v>
      </c>
      <c r="D100" s="12">
        <f t="shared" ref="D100:D109" si="63">J100</f>
        <v>179</v>
      </c>
      <c r="E100" s="12">
        <f t="shared" ref="E100:E109" si="64">K100</f>
        <v>415</v>
      </c>
      <c r="F100" s="34" t="s">
        <v>290</v>
      </c>
      <c r="G100" s="12" t="str">
        <f t="shared" ref="G100:G109" si="65">A100</f>
        <v>Jackson Memorial</v>
      </c>
      <c r="H100" s="11">
        <v>128</v>
      </c>
      <c r="I100" s="11">
        <v>108</v>
      </c>
      <c r="J100" s="11">
        <v>179</v>
      </c>
      <c r="K100" s="15">
        <f t="shared" ref="K100:K110" si="66">SUM(H100:J100)</f>
        <v>415</v>
      </c>
      <c r="L100" s="12"/>
      <c r="M100" s="12"/>
      <c r="N100" s="12"/>
      <c r="O100" s="15"/>
      <c r="P100" s="15"/>
      <c r="Q100" s="11"/>
      <c r="R100" s="11">
        <v>76</v>
      </c>
      <c r="S100" s="11"/>
      <c r="T100" s="34"/>
      <c r="U100" s="12"/>
      <c r="V100" s="11">
        <v>85</v>
      </c>
      <c r="W100" s="11">
        <v>119</v>
      </c>
      <c r="X100" s="11">
        <v>92</v>
      </c>
      <c r="Y100" s="15">
        <f t="shared" si="60"/>
        <v>296</v>
      </c>
    </row>
    <row r="101" spans="1:25" x14ac:dyDescent="0.25">
      <c r="A101" s="34" t="str">
        <f t="shared" ref="A101:A109" si="67">$A100</f>
        <v>Jackson Memorial</v>
      </c>
      <c r="B101" s="12">
        <f t="shared" si="61"/>
        <v>108</v>
      </c>
      <c r="C101" s="12">
        <f t="shared" si="62"/>
        <v>105</v>
      </c>
      <c r="D101" s="12">
        <f t="shared" si="63"/>
        <v>40</v>
      </c>
      <c r="E101" s="12">
        <f t="shared" si="64"/>
        <v>253</v>
      </c>
      <c r="F101" s="34" t="s">
        <v>291</v>
      </c>
      <c r="G101" s="12" t="str">
        <f t="shared" si="65"/>
        <v>Jackson Memorial</v>
      </c>
      <c r="H101" s="11">
        <v>108</v>
      </c>
      <c r="I101" s="11">
        <v>105</v>
      </c>
      <c r="J101" s="11">
        <v>40</v>
      </c>
      <c r="K101" s="15">
        <f t="shared" si="66"/>
        <v>253</v>
      </c>
      <c r="L101" s="12"/>
      <c r="M101" s="12"/>
      <c r="N101" s="12"/>
      <c r="O101" s="15"/>
      <c r="P101" s="15"/>
      <c r="Q101" s="11"/>
      <c r="R101" s="11">
        <v>77</v>
      </c>
      <c r="S101" s="11"/>
      <c r="T101" s="34"/>
      <c r="U101" s="12"/>
      <c r="V101" s="11">
        <v>105</v>
      </c>
      <c r="W101" s="11">
        <v>100</v>
      </c>
      <c r="X101" s="11">
        <v>86</v>
      </c>
      <c r="Y101" s="15">
        <f t="shared" si="60"/>
        <v>291</v>
      </c>
    </row>
    <row r="102" spans="1:25" x14ac:dyDescent="0.25">
      <c r="A102" s="34" t="str">
        <f t="shared" si="67"/>
        <v>Jackson Memorial</v>
      </c>
      <c r="B102" s="12">
        <f t="shared" si="61"/>
        <v>109</v>
      </c>
      <c r="C102" s="12">
        <f t="shared" si="62"/>
        <v>74</v>
      </c>
      <c r="D102" s="12">
        <f t="shared" si="63"/>
        <v>85</v>
      </c>
      <c r="E102" s="12">
        <f t="shared" si="64"/>
        <v>268</v>
      </c>
      <c r="F102" s="34" t="s">
        <v>307</v>
      </c>
      <c r="G102" s="12" t="str">
        <f t="shared" si="65"/>
        <v>Jackson Memorial</v>
      </c>
      <c r="H102" s="11">
        <v>109</v>
      </c>
      <c r="I102" s="11">
        <v>74</v>
      </c>
      <c r="J102" s="11">
        <v>85</v>
      </c>
      <c r="K102" s="15">
        <f t="shared" si="66"/>
        <v>268</v>
      </c>
      <c r="L102" s="12"/>
      <c r="M102" s="12"/>
      <c r="N102" s="12"/>
      <c r="O102" s="15"/>
      <c r="P102" s="15"/>
      <c r="Q102" s="11"/>
      <c r="R102" s="11">
        <v>78</v>
      </c>
      <c r="S102" s="11"/>
      <c r="T102" s="34"/>
      <c r="U102" s="12"/>
      <c r="V102" s="11">
        <v>83</v>
      </c>
      <c r="W102" s="11">
        <v>96</v>
      </c>
      <c r="X102" s="11">
        <v>109</v>
      </c>
      <c r="Y102" s="15">
        <f t="shared" si="60"/>
        <v>288</v>
      </c>
    </row>
    <row r="103" spans="1:25" x14ac:dyDescent="0.25">
      <c r="A103" s="34" t="str">
        <f t="shared" si="67"/>
        <v>Jackson Memorial</v>
      </c>
      <c r="B103" s="12">
        <f t="shared" si="61"/>
        <v>115</v>
      </c>
      <c r="C103" s="12">
        <f t="shared" si="62"/>
        <v>151</v>
      </c>
      <c r="D103" s="12">
        <f t="shared" si="63"/>
        <v>131</v>
      </c>
      <c r="E103" s="12">
        <f t="shared" si="64"/>
        <v>397</v>
      </c>
      <c r="F103" s="34" t="s">
        <v>308</v>
      </c>
      <c r="G103" s="12" t="str">
        <f t="shared" si="65"/>
        <v>Jackson Memorial</v>
      </c>
      <c r="H103" s="11">
        <v>115</v>
      </c>
      <c r="I103" s="11">
        <v>151</v>
      </c>
      <c r="J103" s="11">
        <v>131</v>
      </c>
      <c r="K103" s="15">
        <f t="shared" si="66"/>
        <v>397</v>
      </c>
      <c r="L103" s="12"/>
      <c r="M103" s="12"/>
      <c r="N103" s="12"/>
      <c r="O103" s="15"/>
      <c r="P103" s="15"/>
      <c r="Q103" s="11"/>
      <c r="R103" s="11">
        <v>79</v>
      </c>
      <c r="S103" s="11"/>
      <c r="T103" s="34"/>
      <c r="U103" s="12"/>
      <c r="V103" s="11">
        <v>119</v>
      </c>
      <c r="W103" s="11">
        <v>75</v>
      </c>
      <c r="X103" s="11">
        <v>77</v>
      </c>
      <c r="Y103" s="15">
        <f t="shared" si="60"/>
        <v>271</v>
      </c>
    </row>
    <row r="104" spans="1:25" x14ac:dyDescent="0.25">
      <c r="A104" s="34" t="str">
        <f t="shared" si="67"/>
        <v>Jackson Memorial</v>
      </c>
      <c r="B104" s="12">
        <f t="shared" si="61"/>
        <v>203</v>
      </c>
      <c r="C104" s="12">
        <f t="shared" si="62"/>
        <v>171</v>
      </c>
      <c r="D104" s="12">
        <f t="shared" si="63"/>
        <v>179</v>
      </c>
      <c r="E104" s="12">
        <f t="shared" si="64"/>
        <v>553</v>
      </c>
      <c r="F104" s="34" t="s">
        <v>309</v>
      </c>
      <c r="G104" s="12" t="str">
        <f t="shared" si="65"/>
        <v>Jackson Memorial</v>
      </c>
      <c r="H104" s="11">
        <v>203</v>
      </c>
      <c r="I104" s="11">
        <v>171</v>
      </c>
      <c r="J104" s="11">
        <v>179</v>
      </c>
      <c r="K104" s="11">
        <f t="shared" si="66"/>
        <v>553</v>
      </c>
      <c r="L104" s="12"/>
      <c r="M104" s="12"/>
      <c r="N104" s="12"/>
      <c r="O104" s="15"/>
      <c r="P104" s="15"/>
      <c r="Q104" s="11"/>
      <c r="R104" s="11">
        <v>80</v>
      </c>
      <c r="S104" s="11"/>
      <c r="T104" s="34"/>
      <c r="U104" s="12"/>
      <c r="V104" s="11">
        <v>136</v>
      </c>
      <c r="W104" s="11">
        <v>127</v>
      </c>
      <c r="X104" s="11"/>
      <c r="Y104" s="15">
        <f t="shared" si="60"/>
        <v>263</v>
      </c>
    </row>
    <row r="105" spans="1:25" x14ac:dyDescent="0.25">
      <c r="A105" s="34" t="str">
        <f t="shared" si="67"/>
        <v>Jackson Memorial</v>
      </c>
      <c r="B105" s="12">
        <f t="shared" si="61"/>
        <v>0</v>
      </c>
      <c r="C105" s="12">
        <f t="shared" si="62"/>
        <v>0</v>
      </c>
      <c r="D105" s="12">
        <f t="shared" si="63"/>
        <v>0</v>
      </c>
      <c r="E105" s="12">
        <f t="shared" si="64"/>
        <v>0</v>
      </c>
      <c r="F105" s="34"/>
      <c r="G105" s="12" t="str">
        <f t="shared" si="65"/>
        <v>Jackson Memorial</v>
      </c>
      <c r="H105" s="11"/>
      <c r="I105" s="11"/>
      <c r="J105" s="11"/>
      <c r="K105" s="15">
        <f t="shared" si="66"/>
        <v>0</v>
      </c>
      <c r="L105" s="12"/>
      <c r="M105" s="12"/>
      <c r="N105" s="12"/>
      <c r="O105" s="15"/>
      <c r="P105" s="15"/>
      <c r="Q105" s="11"/>
      <c r="R105" s="11">
        <v>81</v>
      </c>
      <c r="S105" s="11"/>
      <c r="T105" s="34"/>
      <c r="U105" s="12"/>
      <c r="V105" s="11">
        <v>109</v>
      </c>
      <c r="W105" s="11"/>
      <c r="X105" s="11">
        <v>123</v>
      </c>
      <c r="Y105" s="15">
        <f t="shared" si="60"/>
        <v>232</v>
      </c>
    </row>
    <row r="106" spans="1:25" x14ac:dyDescent="0.25">
      <c r="A106" s="34" t="str">
        <f t="shared" si="67"/>
        <v>Jackson Memorial</v>
      </c>
      <c r="B106" s="12">
        <f t="shared" si="61"/>
        <v>0</v>
      </c>
      <c r="C106" s="12">
        <f t="shared" si="62"/>
        <v>0</v>
      </c>
      <c r="D106" s="12">
        <f t="shared" si="63"/>
        <v>0</v>
      </c>
      <c r="E106" s="12">
        <f t="shared" si="64"/>
        <v>0</v>
      </c>
      <c r="F106" s="34"/>
      <c r="G106" s="12" t="str">
        <f t="shared" si="65"/>
        <v>Jackson Memorial</v>
      </c>
      <c r="H106" s="11"/>
      <c r="I106" s="11"/>
      <c r="J106" s="11"/>
      <c r="K106" s="15">
        <f t="shared" si="66"/>
        <v>0</v>
      </c>
      <c r="L106" s="12"/>
      <c r="M106" s="12"/>
      <c r="N106" s="12"/>
      <c r="O106" s="15"/>
      <c r="P106" s="15"/>
      <c r="Q106" s="11"/>
      <c r="R106" s="11">
        <v>82</v>
      </c>
      <c r="S106" s="11"/>
      <c r="T106" s="34"/>
      <c r="U106" s="12"/>
      <c r="V106" s="11">
        <v>114</v>
      </c>
      <c r="W106" s="11">
        <v>93</v>
      </c>
      <c r="X106" s="11"/>
      <c r="Y106" s="15">
        <f t="shared" si="60"/>
        <v>207</v>
      </c>
    </row>
    <row r="107" spans="1:25" x14ac:dyDescent="0.25">
      <c r="A107" s="34" t="str">
        <f t="shared" si="67"/>
        <v>Jackson Memorial</v>
      </c>
      <c r="B107" s="12">
        <f t="shared" si="61"/>
        <v>0</v>
      </c>
      <c r="C107" s="12">
        <f t="shared" si="62"/>
        <v>0</v>
      </c>
      <c r="D107" s="12">
        <f t="shared" si="63"/>
        <v>0</v>
      </c>
      <c r="E107" s="12">
        <f t="shared" si="64"/>
        <v>0</v>
      </c>
      <c r="F107" s="34"/>
      <c r="G107" s="12" t="str">
        <f t="shared" si="65"/>
        <v>Jackson Memorial</v>
      </c>
      <c r="H107" s="11"/>
      <c r="I107" s="11"/>
      <c r="J107" s="11"/>
      <c r="K107" s="11">
        <f t="shared" si="66"/>
        <v>0</v>
      </c>
      <c r="L107" s="12"/>
      <c r="M107" s="12"/>
      <c r="N107" s="12"/>
      <c r="O107" s="15"/>
      <c r="P107" s="15"/>
      <c r="Q107" s="11"/>
      <c r="R107" s="11">
        <v>83</v>
      </c>
      <c r="S107" s="11"/>
      <c r="T107" s="34"/>
      <c r="U107" s="12"/>
      <c r="V107" s="11">
        <v>98</v>
      </c>
      <c r="W107" s="11"/>
      <c r="X107" s="11">
        <v>107</v>
      </c>
      <c r="Y107" s="15">
        <f t="shared" si="60"/>
        <v>205</v>
      </c>
    </row>
    <row r="108" spans="1:25" x14ac:dyDescent="0.25">
      <c r="A108" s="34" t="str">
        <f t="shared" si="67"/>
        <v>Jackson Memorial</v>
      </c>
      <c r="B108" s="12">
        <f t="shared" si="61"/>
        <v>0</v>
      </c>
      <c r="C108" s="12">
        <f t="shared" si="62"/>
        <v>0</v>
      </c>
      <c r="D108" s="12">
        <f t="shared" si="63"/>
        <v>0</v>
      </c>
      <c r="E108" s="12">
        <f t="shared" si="64"/>
        <v>0</v>
      </c>
      <c r="F108" s="15"/>
      <c r="G108" s="12" t="str">
        <f t="shared" si="65"/>
        <v>Jackson Memorial</v>
      </c>
      <c r="H108" s="11"/>
      <c r="I108" s="11"/>
      <c r="J108" s="11"/>
      <c r="K108" s="11">
        <f t="shared" si="66"/>
        <v>0</v>
      </c>
      <c r="L108" s="12"/>
      <c r="M108" s="12"/>
      <c r="N108" s="12"/>
      <c r="O108" s="15"/>
      <c r="P108" s="15"/>
      <c r="Q108" s="11"/>
      <c r="R108" s="11">
        <v>84</v>
      </c>
      <c r="S108" s="11"/>
      <c r="T108" s="34"/>
      <c r="U108" s="12"/>
      <c r="V108" s="11">
        <v>111</v>
      </c>
      <c r="W108" s="11">
        <v>91</v>
      </c>
      <c r="X108" s="11"/>
      <c r="Y108" s="15">
        <f t="shared" si="60"/>
        <v>202</v>
      </c>
    </row>
    <row r="109" spans="1:25" x14ac:dyDescent="0.25">
      <c r="A109" s="34" t="str">
        <f t="shared" si="67"/>
        <v>Jackson Memorial</v>
      </c>
      <c r="B109" s="12">
        <f t="shared" si="61"/>
        <v>0</v>
      </c>
      <c r="C109" s="12">
        <f t="shared" si="62"/>
        <v>0</v>
      </c>
      <c r="D109" s="12">
        <f t="shared" si="63"/>
        <v>0</v>
      </c>
      <c r="E109" s="12">
        <f t="shared" si="64"/>
        <v>0</v>
      </c>
      <c r="F109" s="15"/>
      <c r="G109" s="12" t="str">
        <f t="shared" si="65"/>
        <v>Jackson Memorial</v>
      </c>
      <c r="H109" s="11"/>
      <c r="I109" s="11"/>
      <c r="J109" s="11"/>
      <c r="K109" s="11">
        <f t="shared" si="66"/>
        <v>0</v>
      </c>
      <c r="L109" s="12"/>
      <c r="M109" s="12"/>
      <c r="N109" s="12"/>
      <c r="O109" s="15"/>
      <c r="P109" s="15"/>
      <c r="Q109" s="11"/>
      <c r="R109" s="11">
        <v>85</v>
      </c>
      <c r="S109" s="15"/>
      <c r="T109" s="34"/>
      <c r="U109" s="12"/>
      <c r="V109" s="11"/>
      <c r="W109" s="11">
        <v>96</v>
      </c>
      <c r="X109" s="11">
        <v>98</v>
      </c>
      <c r="Y109" s="15">
        <f t="shared" si="60"/>
        <v>194</v>
      </c>
    </row>
    <row r="110" spans="1:25" x14ac:dyDescent="0.25">
      <c r="A110" s="11"/>
      <c r="B110" s="12"/>
      <c r="C110" s="12"/>
      <c r="D110" s="12"/>
      <c r="E110" s="12"/>
      <c r="F110" s="31" t="s">
        <v>2</v>
      </c>
      <c r="G110" s="12" t="str">
        <f>A100</f>
        <v>Jackson Memorial</v>
      </c>
      <c r="H110" s="11">
        <f>SUM(H100:H109)</f>
        <v>663</v>
      </c>
      <c r="I110" s="11">
        <f>SUM(I100:I109)</f>
        <v>609</v>
      </c>
      <c r="J110" s="11">
        <f>SUM(J100:J109)</f>
        <v>614</v>
      </c>
      <c r="K110" s="11">
        <f t="shared" si="66"/>
        <v>1886</v>
      </c>
      <c r="L110" s="12"/>
      <c r="M110" s="12"/>
      <c r="N110" s="12"/>
      <c r="O110" s="15"/>
      <c r="P110" s="15"/>
      <c r="Q110" s="11"/>
      <c r="R110" s="11">
        <v>86</v>
      </c>
      <c r="S110" s="11"/>
      <c r="T110" s="34"/>
      <c r="U110" s="12"/>
      <c r="V110" s="11">
        <v>73</v>
      </c>
      <c r="W110" s="11">
        <v>86</v>
      </c>
      <c r="X110" s="11"/>
      <c r="Y110" s="15">
        <f t="shared" si="60"/>
        <v>159</v>
      </c>
    </row>
    <row r="111" spans="1:25" x14ac:dyDescent="0.25">
      <c r="A111" s="11"/>
      <c r="B111" s="12"/>
      <c r="C111" s="12"/>
      <c r="D111" s="12"/>
      <c r="E111" s="12"/>
      <c r="F111" s="15"/>
      <c r="G111" s="12"/>
      <c r="H111" s="11"/>
      <c r="I111" s="11"/>
      <c r="J111" s="11"/>
      <c r="K111" s="11"/>
      <c r="L111" s="12"/>
      <c r="M111" s="12"/>
      <c r="N111" s="12"/>
      <c r="O111" s="15"/>
      <c r="P111" s="15"/>
      <c r="Q111" s="11"/>
      <c r="R111" s="11">
        <v>87</v>
      </c>
      <c r="S111" s="11"/>
      <c r="T111" s="34"/>
      <c r="U111" s="12"/>
      <c r="V111" s="11"/>
      <c r="W111" s="11"/>
      <c r="X111" s="11">
        <v>122</v>
      </c>
      <c r="Y111" s="15">
        <f t="shared" si="60"/>
        <v>122</v>
      </c>
    </row>
    <row r="112" spans="1:25" x14ac:dyDescent="0.25">
      <c r="A112" s="11" t="s">
        <v>5</v>
      </c>
      <c r="B112" s="12">
        <f t="shared" ref="B112:B121" si="68">H112</f>
        <v>0</v>
      </c>
      <c r="C112" s="12">
        <f t="shared" ref="C112:C121" si="69">I112</f>
        <v>0</v>
      </c>
      <c r="D112" s="12">
        <f t="shared" ref="D112:D121" si="70">J112</f>
        <v>78</v>
      </c>
      <c r="E112" s="12">
        <f t="shared" ref="E112:E121" si="71">K112</f>
        <v>78</v>
      </c>
      <c r="F112" s="34" t="s">
        <v>255</v>
      </c>
      <c r="G112" s="12" t="str">
        <f t="shared" ref="G112:G121" si="72">A112</f>
        <v>Keansburg</v>
      </c>
      <c r="H112" s="11"/>
      <c r="I112" s="11"/>
      <c r="J112" s="11">
        <v>78</v>
      </c>
      <c r="K112" s="11">
        <f t="shared" ref="K112:K122" si="73">SUM(H112:J112)</f>
        <v>78</v>
      </c>
      <c r="L112" s="12"/>
      <c r="M112" s="12"/>
      <c r="N112" s="12"/>
      <c r="O112" s="15"/>
      <c r="P112" s="15"/>
      <c r="Q112" s="11"/>
      <c r="R112" s="11">
        <v>88</v>
      </c>
      <c r="S112" s="11"/>
      <c r="T112" s="34"/>
      <c r="U112" s="12"/>
      <c r="V112" s="11"/>
      <c r="W112" s="11"/>
      <c r="X112" s="11">
        <v>64</v>
      </c>
      <c r="Y112" s="15">
        <f>SUM(V112:X112)</f>
        <v>64</v>
      </c>
    </row>
    <row r="113" spans="1:21" x14ac:dyDescent="0.25">
      <c r="A113" s="34" t="str">
        <f t="shared" ref="A113:A121" si="74">$A112</f>
        <v>Keansburg</v>
      </c>
      <c r="B113" s="12">
        <f t="shared" si="68"/>
        <v>107</v>
      </c>
      <c r="C113" s="12">
        <f t="shared" si="69"/>
        <v>0</v>
      </c>
      <c r="D113" s="12">
        <f t="shared" si="70"/>
        <v>121</v>
      </c>
      <c r="E113" s="12">
        <f t="shared" si="71"/>
        <v>228</v>
      </c>
      <c r="F113" s="34" t="s">
        <v>86</v>
      </c>
      <c r="G113" s="12" t="str">
        <f t="shared" si="72"/>
        <v>Keansburg</v>
      </c>
      <c r="H113" s="11">
        <v>107</v>
      </c>
      <c r="I113" s="11"/>
      <c r="J113" s="11">
        <v>121</v>
      </c>
      <c r="K113" s="11">
        <f t="shared" si="73"/>
        <v>228</v>
      </c>
      <c r="L113" s="12"/>
      <c r="M113" s="12"/>
      <c r="N113" s="12"/>
      <c r="O113" s="15"/>
      <c r="P113" s="15"/>
      <c r="Q113" s="11"/>
      <c r="R113" s="11"/>
      <c r="S113" s="11"/>
      <c r="T113" s="11"/>
      <c r="U113" s="13"/>
    </row>
    <row r="114" spans="1:21" x14ac:dyDescent="0.25">
      <c r="A114" s="34" t="str">
        <f t="shared" si="74"/>
        <v>Keansburg</v>
      </c>
      <c r="B114" s="12">
        <f t="shared" si="68"/>
        <v>108</v>
      </c>
      <c r="C114" s="12">
        <f t="shared" si="69"/>
        <v>0</v>
      </c>
      <c r="D114" s="12">
        <f t="shared" si="70"/>
        <v>120</v>
      </c>
      <c r="E114" s="12">
        <f t="shared" si="71"/>
        <v>228</v>
      </c>
      <c r="F114" s="34" t="s">
        <v>144</v>
      </c>
      <c r="G114" s="12" t="str">
        <f t="shared" si="72"/>
        <v>Keansburg</v>
      </c>
      <c r="H114" s="11">
        <v>108</v>
      </c>
      <c r="I114" s="11"/>
      <c r="J114" s="11">
        <v>120</v>
      </c>
      <c r="K114" s="15">
        <f t="shared" si="73"/>
        <v>228</v>
      </c>
      <c r="L114" s="12"/>
      <c r="M114" s="12"/>
      <c r="N114" s="12"/>
      <c r="O114" s="15"/>
      <c r="P114" s="15"/>
      <c r="Q114" s="11"/>
      <c r="R114" s="11"/>
      <c r="S114" s="11"/>
      <c r="T114" s="11"/>
      <c r="U114" s="13"/>
    </row>
    <row r="115" spans="1:21" x14ac:dyDescent="0.25">
      <c r="A115" s="34" t="str">
        <f t="shared" si="74"/>
        <v>Keansburg</v>
      </c>
      <c r="B115" s="12">
        <f t="shared" si="68"/>
        <v>0</v>
      </c>
      <c r="C115" s="12">
        <f t="shared" si="69"/>
        <v>0</v>
      </c>
      <c r="D115" s="12">
        <f t="shared" si="70"/>
        <v>0</v>
      </c>
      <c r="E115" s="12">
        <f t="shared" si="71"/>
        <v>0</v>
      </c>
      <c r="F115" s="34" t="s">
        <v>84</v>
      </c>
      <c r="G115" s="12" t="str">
        <f t="shared" si="72"/>
        <v>Keansburg</v>
      </c>
      <c r="H115" s="11"/>
      <c r="I115" s="11"/>
      <c r="J115" s="11"/>
      <c r="K115" s="11">
        <f t="shared" si="73"/>
        <v>0</v>
      </c>
      <c r="L115" s="12"/>
      <c r="M115" s="12"/>
      <c r="N115" s="12"/>
      <c r="O115" s="15"/>
      <c r="P115" s="15"/>
      <c r="Q115" s="11"/>
      <c r="R115" s="11"/>
      <c r="S115" s="11"/>
      <c r="T115" s="11"/>
      <c r="U115" s="13"/>
    </row>
    <row r="116" spans="1:21" x14ac:dyDescent="0.25">
      <c r="A116" s="34" t="str">
        <f t="shared" si="74"/>
        <v>Keansburg</v>
      </c>
      <c r="B116" s="12">
        <f t="shared" si="68"/>
        <v>200</v>
      </c>
      <c r="C116" s="12">
        <f t="shared" si="69"/>
        <v>161</v>
      </c>
      <c r="D116" s="12">
        <f t="shared" si="70"/>
        <v>156</v>
      </c>
      <c r="E116" s="12">
        <f t="shared" si="71"/>
        <v>517</v>
      </c>
      <c r="F116" s="34" t="s">
        <v>85</v>
      </c>
      <c r="G116" s="12" t="str">
        <f t="shared" si="72"/>
        <v>Keansburg</v>
      </c>
      <c r="H116" s="11">
        <v>200</v>
      </c>
      <c r="I116" s="11">
        <v>161</v>
      </c>
      <c r="J116" s="11">
        <v>156</v>
      </c>
      <c r="K116" s="11">
        <f t="shared" si="73"/>
        <v>517</v>
      </c>
      <c r="L116" s="12"/>
      <c r="M116" s="12"/>
      <c r="N116" s="12"/>
      <c r="O116" s="15"/>
      <c r="P116" s="15"/>
      <c r="Q116" s="11"/>
      <c r="R116" s="11"/>
      <c r="S116" s="11"/>
      <c r="T116" s="11"/>
      <c r="U116" s="13"/>
    </row>
    <row r="117" spans="1:21" x14ac:dyDescent="0.25">
      <c r="A117" s="34" t="str">
        <f t="shared" si="74"/>
        <v>Keansburg</v>
      </c>
      <c r="B117" s="12">
        <f t="shared" si="68"/>
        <v>122</v>
      </c>
      <c r="C117" s="12">
        <f t="shared" si="69"/>
        <v>111</v>
      </c>
      <c r="D117" s="12">
        <f t="shared" si="70"/>
        <v>95</v>
      </c>
      <c r="E117" s="12">
        <f t="shared" si="71"/>
        <v>328</v>
      </c>
      <c r="F117" s="34" t="s">
        <v>256</v>
      </c>
      <c r="G117" s="12" t="str">
        <f t="shared" si="72"/>
        <v>Keansburg</v>
      </c>
      <c r="H117" s="11">
        <v>122</v>
      </c>
      <c r="I117" s="11">
        <v>111</v>
      </c>
      <c r="J117" s="11">
        <v>95</v>
      </c>
      <c r="K117" s="15">
        <f t="shared" si="73"/>
        <v>328</v>
      </c>
      <c r="L117" s="12"/>
      <c r="M117" s="12"/>
      <c r="N117" s="12"/>
      <c r="O117" s="15"/>
      <c r="P117" s="15"/>
      <c r="Q117" s="11"/>
      <c r="R117" s="11"/>
      <c r="S117" s="11"/>
      <c r="T117" s="11"/>
      <c r="U117" s="13"/>
    </row>
    <row r="118" spans="1:21" x14ac:dyDescent="0.25">
      <c r="A118" s="34" t="str">
        <f t="shared" si="74"/>
        <v>Keansburg</v>
      </c>
      <c r="B118" s="12">
        <f t="shared" si="68"/>
        <v>110</v>
      </c>
      <c r="C118" s="12">
        <f t="shared" si="69"/>
        <v>87</v>
      </c>
      <c r="D118" s="12">
        <f t="shared" si="70"/>
        <v>0</v>
      </c>
      <c r="E118" s="12">
        <f t="shared" si="71"/>
        <v>197</v>
      </c>
      <c r="F118" s="34" t="s">
        <v>257</v>
      </c>
      <c r="G118" s="12" t="str">
        <f t="shared" si="72"/>
        <v>Keansburg</v>
      </c>
      <c r="H118" s="11">
        <v>110</v>
      </c>
      <c r="I118" s="11">
        <v>87</v>
      </c>
      <c r="J118" s="11"/>
      <c r="K118" s="15">
        <f t="shared" si="73"/>
        <v>197</v>
      </c>
      <c r="L118" s="12"/>
      <c r="M118" s="12"/>
      <c r="N118" s="12"/>
      <c r="O118" s="15"/>
      <c r="P118" s="15"/>
      <c r="Q118" s="11"/>
      <c r="R118" s="11"/>
      <c r="S118" s="11"/>
      <c r="T118" s="11"/>
      <c r="U118" s="13"/>
    </row>
    <row r="119" spans="1:21" x14ac:dyDescent="0.25">
      <c r="A119" s="34" t="str">
        <f t="shared" si="74"/>
        <v>Keansburg</v>
      </c>
      <c r="B119" s="12">
        <f t="shared" si="68"/>
        <v>0</v>
      </c>
      <c r="C119" s="12">
        <f t="shared" si="69"/>
        <v>100</v>
      </c>
      <c r="D119" s="12">
        <f t="shared" si="70"/>
        <v>0</v>
      </c>
      <c r="E119" s="12">
        <f t="shared" si="71"/>
        <v>100</v>
      </c>
      <c r="F119" s="34" t="s">
        <v>258</v>
      </c>
      <c r="G119" s="12" t="str">
        <f t="shared" si="72"/>
        <v>Keansburg</v>
      </c>
      <c r="H119" s="11"/>
      <c r="I119" s="42">
        <v>100</v>
      </c>
      <c r="J119" s="11"/>
      <c r="K119" s="15">
        <f t="shared" si="73"/>
        <v>100</v>
      </c>
      <c r="L119" s="12"/>
      <c r="M119" s="12"/>
      <c r="N119" s="12"/>
      <c r="O119" s="15"/>
      <c r="P119" s="15"/>
      <c r="Q119" s="11"/>
      <c r="R119" s="11"/>
      <c r="S119" s="11"/>
      <c r="T119" s="11"/>
      <c r="U119" s="13"/>
    </row>
    <row r="120" spans="1:21" x14ac:dyDescent="0.25">
      <c r="A120" s="34" t="str">
        <f t="shared" si="74"/>
        <v>Keansburg</v>
      </c>
      <c r="B120" s="12">
        <f t="shared" si="68"/>
        <v>0</v>
      </c>
      <c r="C120" s="12">
        <f t="shared" si="69"/>
        <v>75</v>
      </c>
      <c r="D120" s="12">
        <f t="shared" si="70"/>
        <v>0</v>
      </c>
      <c r="E120" s="12">
        <f t="shared" si="71"/>
        <v>75</v>
      </c>
      <c r="F120" s="34" t="s">
        <v>355</v>
      </c>
      <c r="G120" s="12" t="str">
        <f t="shared" si="72"/>
        <v>Keansburg</v>
      </c>
      <c r="H120" s="11"/>
      <c r="I120" s="11">
        <v>75</v>
      </c>
      <c r="J120" s="11"/>
      <c r="K120" s="11">
        <f t="shared" si="73"/>
        <v>75</v>
      </c>
      <c r="L120" s="12"/>
      <c r="M120" s="12"/>
      <c r="N120" s="12"/>
      <c r="O120" s="15"/>
      <c r="P120" s="15"/>
      <c r="Q120" s="11"/>
      <c r="R120" s="11"/>
      <c r="S120" s="11"/>
      <c r="T120" s="11"/>
      <c r="U120" s="13"/>
    </row>
    <row r="121" spans="1:21" x14ac:dyDescent="0.25">
      <c r="A121" s="34" t="str">
        <f t="shared" si="74"/>
        <v>Keansburg</v>
      </c>
      <c r="B121" s="12">
        <f t="shared" si="68"/>
        <v>0</v>
      </c>
      <c r="C121" s="12">
        <f t="shared" si="69"/>
        <v>0</v>
      </c>
      <c r="D121" s="12">
        <f t="shared" si="70"/>
        <v>0</v>
      </c>
      <c r="E121" s="12">
        <f t="shared" si="71"/>
        <v>0</v>
      </c>
      <c r="F121" s="15"/>
      <c r="G121" s="12" t="str">
        <f t="shared" si="72"/>
        <v>Keansburg</v>
      </c>
      <c r="H121" s="11"/>
      <c r="I121" s="11"/>
      <c r="J121" s="11"/>
      <c r="K121" s="11">
        <f t="shared" si="73"/>
        <v>0</v>
      </c>
      <c r="L121" s="12"/>
      <c r="M121" s="12"/>
      <c r="N121" s="12"/>
      <c r="O121" s="15"/>
      <c r="P121" s="15"/>
      <c r="Q121" s="11"/>
      <c r="R121" s="11"/>
      <c r="S121" s="11"/>
      <c r="T121" s="11"/>
      <c r="U121" s="13"/>
    </row>
    <row r="122" spans="1:21" x14ac:dyDescent="0.25">
      <c r="A122" s="11"/>
      <c r="B122" s="12"/>
      <c r="C122" s="12"/>
      <c r="D122" s="12"/>
      <c r="E122" s="12"/>
      <c r="F122" s="31" t="s">
        <v>2</v>
      </c>
      <c r="G122" s="12" t="str">
        <f>A112</f>
        <v>Keansburg</v>
      </c>
      <c r="H122" s="11">
        <f>SUM(H112:H121)</f>
        <v>647</v>
      </c>
      <c r="I122" s="11">
        <f>SUM(I112:I121)</f>
        <v>534</v>
      </c>
      <c r="J122" s="11">
        <f>SUM(J112:J121)</f>
        <v>570</v>
      </c>
      <c r="K122" s="11">
        <f t="shared" si="73"/>
        <v>1751</v>
      </c>
      <c r="L122" s="12"/>
      <c r="M122" s="12"/>
      <c r="N122" s="12"/>
      <c r="O122" s="15"/>
      <c r="P122" s="15"/>
      <c r="Q122" s="11"/>
      <c r="R122" s="11"/>
      <c r="S122" s="11"/>
      <c r="T122" s="11"/>
      <c r="U122" s="13"/>
    </row>
    <row r="123" spans="1:21" x14ac:dyDescent="0.25">
      <c r="A123" s="11"/>
      <c r="B123" s="12"/>
      <c r="C123" s="12"/>
      <c r="D123" s="12"/>
      <c r="E123" s="12"/>
      <c r="F123" s="15"/>
      <c r="G123" s="12"/>
      <c r="H123" s="11"/>
      <c r="I123" s="11"/>
      <c r="J123" s="11"/>
      <c r="K123" s="11"/>
      <c r="L123" s="12"/>
      <c r="M123" s="12"/>
      <c r="N123" s="12"/>
      <c r="O123" s="15"/>
      <c r="P123" s="15"/>
      <c r="Q123" s="11"/>
      <c r="R123" s="11"/>
      <c r="S123" s="11"/>
      <c r="T123" s="11"/>
      <c r="U123" s="13"/>
    </row>
    <row r="124" spans="1:21" x14ac:dyDescent="0.25">
      <c r="A124" s="11" t="s">
        <v>6</v>
      </c>
      <c r="B124" s="12">
        <f t="shared" ref="B124:B133" si="75">H124</f>
        <v>159</v>
      </c>
      <c r="C124" s="12">
        <f t="shared" ref="C124:C133" si="76">I124</f>
        <v>246</v>
      </c>
      <c r="D124" s="12">
        <f t="shared" ref="D124:D133" si="77">J124</f>
        <v>216</v>
      </c>
      <c r="E124" s="12">
        <f t="shared" ref="E124:E133" si="78">K124</f>
        <v>621</v>
      </c>
      <c r="F124" s="29" t="s">
        <v>89</v>
      </c>
      <c r="G124" s="12" t="str">
        <f t="shared" ref="G124:G133" si="79">A124</f>
        <v>Lacey</v>
      </c>
      <c r="H124" s="11">
        <v>159</v>
      </c>
      <c r="I124" s="11">
        <v>246</v>
      </c>
      <c r="J124" s="11">
        <v>216</v>
      </c>
      <c r="K124" s="15">
        <f t="shared" ref="K124:K134" si="80">SUM(H124:J124)</f>
        <v>621</v>
      </c>
      <c r="L124" s="12"/>
      <c r="M124" s="12"/>
      <c r="N124" s="12"/>
      <c r="O124" s="15"/>
      <c r="P124" s="15"/>
      <c r="Q124" s="11"/>
      <c r="R124" s="11"/>
      <c r="S124" s="11"/>
      <c r="T124" s="11"/>
      <c r="U124" s="13"/>
    </row>
    <row r="125" spans="1:21" x14ac:dyDescent="0.25">
      <c r="A125" s="34" t="str">
        <f t="shared" ref="A125:A133" si="81">$A124</f>
        <v>Lacey</v>
      </c>
      <c r="B125" s="12">
        <f t="shared" si="75"/>
        <v>0</v>
      </c>
      <c r="C125" s="12">
        <f t="shared" si="76"/>
        <v>0</v>
      </c>
      <c r="D125" s="12">
        <f t="shared" si="77"/>
        <v>0</v>
      </c>
      <c r="E125" s="12">
        <f t="shared" si="78"/>
        <v>0</v>
      </c>
      <c r="F125" s="29" t="s">
        <v>90</v>
      </c>
      <c r="G125" s="12" t="str">
        <f t="shared" si="79"/>
        <v>Lacey</v>
      </c>
      <c r="H125" s="11"/>
      <c r="I125" s="11"/>
      <c r="J125" s="11"/>
      <c r="K125" s="11">
        <f t="shared" si="80"/>
        <v>0</v>
      </c>
      <c r="L125" s="12"/>
      <c r="M125" s="12"/>
      <c r="N125" s="12"/>
      <c r="O125" s="15"/>
      <c r="P125" s="15"/>
      <c r="Q125" s="11"/>
      <c r="R125" s="11"/>
      <c r="S125" s="11"/>
      <c r="T125" s="11"/>
      <c r="U125" s="13"/>
    </row>
    <row r="126" spans="1:21" x14ac:dyDescent="0.25">
      <c r="A126" s="34" t="str">
        <f t="shared" si="81"/>
        <v>Lacey</v>
      </c>
      <c r="B126" s="12">
        <f t="shared" si="75"/>
        <v>211</v>
      </c>
      <c r="C126" s="12">
        <f t="shared" si="76"/>
        <v>192</v>
      </c>
      <c r="D126" s="12">
        <f t="shared" si="77"/>
        <v>158</v>
      </c>
      <c r="E126" s="12">
        <f t="shared" si="78"/>
        <v>561</v>
      </c>
      <c r="F126" s="29" t="s">
        <v>87</v>
      </c>
      <c r="G126" s="12" t="str">
        <f t="shared" si="79"/>
        <v>Lacey</v>
      </c>
      <c r="H126" s="11">
        <v>211</v>
      </c>
      <c r="I126" s="11">
        <v>192</v>
      </c>
      <c r="J126" s="11">
        <v>158</v>
      </c>
      <c r="K126" s="15">
        <f t="shared" si="80"/>
        <v>561</v>
      </c>
      <c r="L126" s="12"/>
      <c r="M126" s="12"/>
      <c r="N126" s="12"/>
      <c r="O126" s="15"/>
      <c r="P126" s="15"/>
      <c r="Q126" s="11"/>
      <c r="R126" s="11"/>
      <c r="S126" s="11"/>
      <c r="T126" s="11"/>
      <c r="U126" s="13"/>
    </row>
    <row r="127" spans="1:21" x14ac:dyDescent="0.25">
      <c r="A127" s="34" t="str">
        <f t="shared" si="81"/>
        <v>Lacey</v>
      </c>
      <c r="B127" s="12">
        <f t="shared" si="75"/>
        <v>151</v>
      </c>
      <c r="C127" s="12">
        <f t="shared" si="76"/>
        <v>115</v>
      </c>
      <c r="D127" s="12">
        <f t="shared" si="77"/>
        <v>130</v>
      </c>
      <c r="E127" s="12">
        <f t="shared" si="78"/>
        <v>396</v>
      </c>
      <c r="F127" s="29" t="s">
        <v>91</v>
      </c>
      <c r="G127" s="12" t="str">
        <f t="shared" si="79"/>
        <v>Lacey</v>
      </c>
      <c r="H127" s="11">
        <v>151</v>
      </c>
      <c r="I127" s="11">
        <v>115</v>
      </c>
      <c r="J127" s="11">
        <v>130</v>
      </c>
      <c r="K127" s="15">
        <f t="shared" si="80"/>
        <v>396</v>
      </c>
      <c r="L127" s="12"/>
      <c r="M127" s="12"/>
      <c r="N127" s="12"/>
      <c r="O127" s="15"/>
      <c r="P127" s="15"/>
      <c r="Q127" s="11"/>
      <c r="R127" s="11"/>
      <c r="S127" s="11"/>
      <c r="T127" s="11"/>
      <c r="U127" s="13"/>
    </row>
    <row r="128" spans="1:21" x14ac:dyDescent="0.25">
      <c r="A128" s="34" t="str">
        <f t="shared" si="81"/>
        <v>Lacey</v>
      </c>
      <c r="B128" s="12">
        <f t="shared" si="75"/>
        <v>184</v>
      </c>
      <c r="C128" s="12">
        <f t="shared" si="76"/>
        <v>207</v>
      </c>
      <c r="D128" s="12">
        <f t="shared" si="77"/>
        <v>192</v>
      </c>
      <c r="E128" s="12">
        <f t="shared" si="78"/>
        <v>583</v>
      </c>
      <c r="F128" s="29" t="s">
        <v>92</v>
      </c>
      <c r="G128" s="12" t="str">
        <f t="shared" si="79"/>
        <v>Lacey</v>
      </c>
      <c r="H128" s="11">
        <v>184</v>
      </c>
      <c r="I128" s="11">
        <v>207</v>
      </c>
      <c r="J128" s="11">
        <v>192</v>
      </c>
      <c r="K128" s="15">
        <f t="shared" si="80"/>
        <v>583</v>
      </c>
      <c r="L128" s="12"/>
      <c r="M128" s="12"/>
      <c r="N128" s="12"/>
      <c r="O128" s="15"/>
      <c r="P128" s="15"/>
      <c r="Q128" s="11"/>
      <c r="R128" s="11"/>
      <c r="S128" s="11"/>
      <c r="T128" s="11"/>
      <c r="U128" s="13"/>
    </row>
    <row r="129" spans="1:21" x14ac:dyDescent="0.25">
      <c r="A129" s="34" t="str">
        <f t="shared" si="81"/>
        <v>Lacey</v>
      </c>
      <c r="B129" s="12">
        <f t="shared" si="75"/>
        <v>145</v>
      </c>
      <c r="C129" s="12">
        <f t="shared" si="76"/>
        <v>158</v>
      </c>
      <c r="D129" s="12">
        <f t="shared" si="77"/>
        <v>175</v>
      </c>
      <c r="E129" s="12">
        <f t="shared" si="78"/>
        <v>478</v>
      </c>
      <c r="F129" s="29" t="s">
        <v>88</v>
      </c>
      <c r="G129" s="12" t="str">
        <f t="shared" si="79"/>
        <v>Lacey</v>
      </c>
      <c r="H129" s="11">
        <v>145</v>
      </c>
      <c r="I129" s="11">
        <v>158</v>
      </c>
      <c r="J129" s="11">
        <v>175</v>
      </c>
      <c r="K129" s="15">
        <f t="shared" si="80"/>
        <v>478</v>
      </c>
      <c r="L129" s="12"/>
      <c r="M129" s="12"/>
      <c r="N129" s="12"/>
      <c r="O129" s="15"/>
      <c r="P129" s="15"/>
      <c r="Q129" s="11"/>
      <c r="R129" s="11"/>
      <c r="S129" s="11"/>
      <c r="T129" s="11"/>
      <c r="U129" s="13"/>
    </row>
    <row r="130" spans="1:21" x14ac:dyDescent="0.25">
      <c r="A130" s="34" t="str">
        <f t="shared" si="81"/>
        <v>Lacey</v>
      </c>
      <c r="B130" s="12">
        <f t="shared" si="75"/>
        <v>0</v>
      </c>
      <c r="C130" s="12">
        <f t="shared" si="76"/>
        <v>0</v>
      </c>
      <c r="D130" s="12">
        <f t="shared" si="77"/>
        <v>0</v>
      </c>
      <c r="E130" s="12">
        <f t="shared" si="78"/>
        <v>0</v>
      </c>
      <c r="F130" s="29" t="s">
        <v>193</v>
      </c>
      <c r="G130" s="12" t="str">
        <f t="shared" si="79"/>
        <v>Lacey</v>
      </c>
      <c r="H130" s="11"/>
      <c r="I130" s="11"/>
      <c r="J130" s="11"/>
      <c r="K130" s="11">
        <f t="shared" si="80"/>
        <v>0</v>
      </c>
      <c r="L130" s="12"/>
      <c r="M130" s="12"/>
      <c r="N130" s="12"/>
      <c r="O130" s="15"/>
      <c r="P130" s="15"/>
      <c r="Q130" s="11"/>
      <c r="R130" s="11"/>
      <c r="S130" s="11"/>
      <c r="T130" s="11"/>
      <c r="U130" s="13"/>
    </row>
    <row r="131" spans="1:21" x14ac:dyDescent="0.25">
      <c r="A131" s="34" t="str">
        <f t="shared" si="81"/>
        <v>Lacey</v>
      </c>
      <c r="B131" s="12">
        <f t="shared" si="75"/>
        <v>0</v>
      </c>
      <c r="C131" s="12">
        <f t="shared" si="76"/>
        <v>0</v>
      </c>
      <c r="D131" s="12">
        <f t="shared" si="77"/>
        <v>0</v>
      </c>
      <c r="E131" s="12">
        <f t="shared" si="78"/>
        <v>0</v>
      </c>
      <c r="F131" s="29" t="s">
        <v>194</v>
      </c>
      <c r="G131" s="12" t="str">
        <f t="shared" si="79"/>
        <v>Lacey</v>
      </c>
      <c r="H131" s="11"/>
      <c r="I131" s="11"/>
      <c r="J131" s="11"/>
      <c r="K131" s="11">
        <f t="shared" si="80"/>
        <v>0</v>
      </c>
      <c r="L131" s="12"/>
      <c r="M131" s="12"/>
      <c r="N131" s="12"/>
      <c r="O131" s="15"/>
      <c r="P131" s="15"/>
      <c r="Q131" s="11"/>
      <c r="R131" s="11"/>
      <c r="S131" s="11"/>
      <c r="T131" s="11"/>
      <c r="U131" s="13"/>
    </row>
    <row r="132" spans="1:21" x14ac:dyDescent="0.25">
      <c r="A132" s="34" t="str">
        <f t="shared" si="81"/>
        <v>Lacey</v>
      </c>
      <c r="B132" s="12">
        <f t="shared" si="75"/>
        <v>0</v>
      </c>
      <c r="C132" s="12">
        <f t="shared" si="76"/>
        <v>0</v>
      </c>
      <c r="D132" s="12">
        <f t="shared" si="77"/>
        <v>0</v>
      </c>
      <c r="E132" s="12">
        <f t="shared" si="78"/>
        <v>0</v>
      </c>
      <c r="F132" s="34"/>
      <c r="G132" s="12" t="str">
        <f t="shared" si="79"/>
        <v>Lacey</v>
      </c>
      <c r="H132" s="11"/>
      <c r="I132" s="11"/>
      <c r="J132" s="11"/>
      <c r="K132" s="11">
        <f t="shared" si="80"/>
        <v>0</v>
      </c>
      <c r="L132" s="12"/>
      <c r="M132" s="12"/>
      <c r="N132" s="12"/>
      <c r="O132" s="15"/>
      <c r="P132" s="15"/>
      <c r="Q132" s="11"/>
      <c r="R132" s="11"/>
      <c r="S132" s="11"/>
      <c r="T132" s="11"/>
      <c r="U132" s="13"/>
    </row>
    <row r="133" spans="1:21" x14ac:dyDescent="0.25">
      <c r="A133" s="34" t="str">
        <f t="shared" si="81"/>
        <v>Lacey</v>
      </c>
      <c r="B133" s="12">
        <f t="shared" si="75"/>
        <v>0</v>
      </c>
      <c r="C133" s="12">
        <f t="shared" si="76"/>
        <v>0</v>
      </c>
      <c r="D133" s="12">
        <f t="shared" si="77"/>
        <v>0</v>
      </c>
      <c r="E133" s="12">
        <f t="shared" si="78"/>
        <v>0</v>
      </c>
      <c r="F133" s="29"/>
      <c r="G133" s="12" t="str">
        <f t="shared" si="79"/>
        <v>Lacey</v>
      </c>
      <c r="H133" s="11"/>
      <c r="I133" s="11"/>
      <c r="J133" s="11"/>
      <c r="K133" s="11">
        <f t="shared" si="80"/>
        <v>0</v>
      </c>
      <c r="L133" s="12"/>
      <c r="M133" s="12"/>
      <c r="N133" s="12"/>
      <c r="O133" s="15"/>
      <c r="P133" s="15"/>
      <c r="Q133" s="11"/>
      <c r="R133" s="11"/>
      <c r="S133" s="11"/>
      <c r="T133" s="11"/>
      <c r="U133" s="13"/>
    </row>
    <row r="134" spans="1:21" x14ac:dyDescent="0.25">
      <c r="A134" s="11"/>
      <c r="B134" s="12"/>
      <c r="C134" s="12"/>
      <c r="D134" s="12"/>
      <c r="E134" s="12"/>
      <c r="F134" s="31" t="s">
        <v>2</v>
      </c>
      <c r="G134" s="12" t="str">
        <f>A124</f>
        <v>Lacey</v>
      </c>
      <c r="H134" s="11">
        <f>SUM(H124:H133)</f>
        <v>850</v>
      </c>
      <c r="I134" s="11">
        <f>SUM(I124:I133)</f>
        <v>918</v>
      </c>
      <c r="J134" s="11">
        <f>SUM(J124:J133)</f>
        <v>871</v>
      </c>
      <c r="K134" s="11">
        <f t="shared" si="80"/>
        <v>2639</v>
      </c>
      <c r="L134" s="12"/>
      <c r="M134" s="12"/>
      <c r="N134" s="12"/>
      <c r="O134" s="15"/>
      <c r="P134" s="15"/>
      <c r="Q134" s="11"/>
      <c r="R134" s="11"/>
      <c r="S134" s="11"/>
      <c r="T134" s="11"/>
      <c r="U134" s="13"/>
    </row>
    <row r="135" spans="1:21" x14ac:dyDescent="0.25">
      <c r="A135" s="11"/>
      <c r="B135" s="12"/>
      <c r="C135" s="12"/>
      <c r="D135" s="12"/>
      <c r="E135" s="12"/>
      <c r="F135" s="15"/>
      <c r="G135" s="12"/>
      <c r="H135" s="11"/>
      <c r="I135" s="11"/>
      <c r="J135" s="11"/>
      <c r="K135" s="11"/>
      <c r="L135" s="12"/>
      <c r="M135" s="12"/>
      <c r="N135" s="12"/>
      <c r="O135" s="15"/>
      <c r="P135" s="15"/>
      <c r="Q135" s="11"/>
      <c r="R135" s="11"/>
      <c r="S135" s="11"/>
      <c r="T135" s="11"/>
      <c r="U135" s="13"/>
    </row>
    <row r="136" spans="1:21" x14ac:dyDescent="0.25">
      <c r="A136" s="11" t="s">
        <v>177</v>
      </c>
      <c r="B136" s="12">
        <f t="shared" ref="B136:B145" si="82">H136</f>
        <v>0</v>
      </c>
      <c r="C136" s="12">
        <f t="shared" ref="C136:C145" si="83">I136</f>
        <v>0</v>
      </c>
      <c r="D136" s="12">
        <f t="shared" ref="D136:D145" si="84">J136</f>
        <v>0</v>
      </c>
      <c r="E136" s="12">
        <f t="shared" ref="E136:E145" si="85">K136</f>
        <v>0</v>
      </c>
      <c r="F136" s="15" t="s">
        <v>203</v>
      </c>
      <c r="G136" s="12" t="str">
        <f t="shared" ref="G136:G145" si="86">A136</f>
        <v>Lakewood</v>
      </c>
      <c r="H136" s="11"/>
      <c r="I136" s="11"/>
      <c r="J136" s="11"/>
      <c r="K136" s="11">
        <f t="shared" ref="K136:K146" si="87">SUM(H136:J136)</f>
        <v>0</v>
      </c>
      <c r="L136" s="12"/>
      <c r="M136" s="12"/>
      <c r="N136" s="12"/>
      <c r="O136" s="15"/>
      <c r="P136" s="15"/>
      <c r="Q136" s="11"/>
      <c r="R136" s="11"/>
      <c r="S136" s="11"/>
      <c r="T136" s="11"/>
      <c r="U136" s="13"/>
    </row>
    <row r="137" spans="1:21" x14ac:dyDescent="0.25">
      <c r="A137" s="34" t="str">
        <f t="shared" ref="A137:A145" si="88">$A136</f>
        <v>Lakewood</v>
      </c>
      <c r="B137" s="12">
        <f t="shared" si="82"/>
        <v>0</v>
      </c>
      <c r="C137" s="12">
        <f t="shared" si="83"/>
        <v>0</v>
      </c>
      <c r="D137" s="12">
        <f t="shared" si="84"/>
        <v>0</v>
      </c>
      <c r="E137" s="12">
        <f t="shared" si="85"/>
        <v>0</v>
      </c>
      <c r="F137" s="15" t="s">
        <v>204</v>
      </c>
      <c r="G137" s="12" t="str">
        <f t="shared" si="86"/>
        <v>Lakewood</v>
      </c>
      <c r="H137" s="11"/>
      <c r="I137" s="11"/>
      <c r="J137" s="11"/>
      <c r="K137" s="11">
        <f t="shared" si="87"/>
        <v>0</v>
      </c>
      <c r="L137" s="12"/>
      <c r="M137" s="12"/>
      <c r="N137" s="12"/>
      <c r="O137" s="15"/>
      <c r="P137" s="15"/>
      <c r="Q137" s="11"/>
      <c r="R137" s="11"/>
      <c r="S137" s="11"/>
      <c r="T137" s="11"/>
      <c r="U137" s="13"/>
    </row>
    <row r="138" spans="1:21" x14ac:dyDescent="0.25">
      <c r="A138" s="34" t="str">
        <f t="shared" si="88"/>
        <v>Lakewood</v>
      </c>
      <c r="B138" s="12">
        <f t="shared" si="82"/>
        <v>68</v>
      </c>
      <c r="C138" s="12">
        <f t="shared" si="83"/>
        <v>79</v>
      </c>
      <c r="D138" s="12">
        <f t="shared" si="84"/>
        <v>174</v>
      </c>
      <c r="E138" s="12">
        <f t="shared" si="85"/>
        <v>321</v>
      </c>
      <c r="F138" s="15" t="s">
        <v>205</v>
      </c>
      <c r="G138" s="12" t="str">
        <f t="shared" si="86"/>
        <v>Lakewood</v>
      </c>
      <c r="H138" s="11">
        <v>68</v>
      </c>
      <c r="I138" s="11">
        <v>79</v>
      </c>
      <c r="J138" s="11">
        <v>174</v>
      </c>
      <c r="K138" s="11">
        <f t="shared" si="87"/>
        <v>321</v>
      </c>
      <c r="L138" s="12"/>
      <c r="M138" s="12"/>
      <c r="N138" s="12"/>
      <c r="O138" s="15"/>
      <c r="P138" s="15"/>
      <c r="Q138" s="11"/>
      <c r="R138" s="11"/>
      <c r="S138" s="11"/>
      <c r="T138" s="11"/>
      <c r="U138" s="13"/>
    </row>
    <row r="139" spans="1:21" x14ac:dyDescent="0.25">
      <c r="A139" s="34" t="str">
        <f t="shared" si="88"/>
        <v>Lakewood</v>
      </c>
      <c r="B139" s="12">
        <f t="shared" si="82"/>
        <v>0</v>
      </c>
      <c r="C139" s="12">
        <f t="shared" si="83"/>
        <v>0</v>
      </c>
      <c r="D139" s="12">
        <f t="shared" si="84"/>
        <v>0</v>
      </c>
      <c r="E139" s="12">
        <f t="shared" si="85"/>
        <v>0</v>
      </c>
      <c r="F139" s="15" t="s">
        <v>206</v>
      </c>
      <c r="G139" s="12" t="str">
        <f t="shared" si="86"/>
        <v>Lakewood</v>
      </c>
      <c r="H139" s="11"/>
      <c r="I139" s="11"/>
      <c r="J139" s="11"/>
      <c r="K139" s="11">
        <f t="shared" si="87"/>
        <v>0</v>
      </c>
      <c r="L139" s="12"/>
      <c r="M139" s="12"/>
      <c r="N139" s="12"/>
      <c r="O139" s="15"/>
      <c r="P139" s="15"/>
      <c r="Q139" s="11"/>
      <c r="R139" s="11"/>
      <c r="S139" s="11"/>
      <c r="T139" s="11"/>
      <c r="U139" s="13"/>
    </row>
    <row r="140" spans="1:21" x14ac:dyDescent="0.25">
      <c r="A140" s="34" t="str">
        <f t="shared" si="88"/>
        <v>Lakewood</v>
      </c>
      <c r="B140" s="12">
        <f t="shared" si="82"/>
        <v>96</v>
      </c>
      <c r="C140" s="12">
        <f t="shared" si="83"/>
        <v>111</v>
      </c>
      <c r="D140" s="12">
        <f t="shared" si="84"/>
        <v>121</v>
      </c>
      <c r="E140" s="12">
        <f t="shared" si="85"/>
        <v>328</v>
      </c>
      <c r="F140" s="15" t="s">
        <v>207</v>
      </c>
      <c r="G140" s="12" t="str">
        <f t="shared" si="86"/>
        <v>Lakewood</v>
      </c>
      <c r="H140" s="11">
        <v>96</v>
      </c>
      <c r="I140" s="11">
        <v>111</v>
      </c>
      <c r="J140" s="11">
        <v>121</v>
      </c>
      <c r="K140" s="11">
        <f t="shared" si="87"/>
        <v>328</v>
      </c>
      <c r="L140" s="12"/>
      <c r="M140" s="12"/>
      <c r="N140" s="12"/>
      <c r="O140" s="15"/>
      <c r="P140" s="15"/>
      <c r="Q140" s="11"/>
      <c r="R140" s="11"/>
      <c r="S140" s="11"/>
      <c r="T140" s="11"/>
      <c r="U140" s="13"/>
    </row>
    <row r="141" spans="1:21" x14ac:dyDescent="0.25">
      <c r="A141" s="34" t="str">
        <f t="shared" si="88"/>
        <v>Lakewood</v>
      </c>
      <c r="B141" s="12">
        <f t="shared" si="82"/>
        <v>98</v>
      </c>
      <c r="C141" s="12">
        <f t="shared" si="83"/>
        <v>116</v>
      </c>
      <c r="D141" s="12">
        <f t="shared" si="84"/>
        <v>111</v>
      </c>
      <c r="E141" s="12">
        <f t="shared" si="85"/>
        <v>325</v>
      </c>
      <c r="F141" s="15" t="s">
        <v>208</v>
      </c>
      <c r="G141" s="12" t="str">
        <f t="shared" si="86"/>
        <v>Lakewood</v>
      </c>
      <c r="H141" s="11">
        <v>98</v>
      </c>
      <c r="I141" s="11">
        <v>116</v>
      </c>
      <c r="J141" s="11">
        <v>111</v>
      </c>
      <c r="K141" s="11">
        <f t="shared" si="87"/>
        <v>325</v>
      </c>
      <c r="L141" s="12"/>
      <c r="M141" s="12"/>
      <c r="N141" s="12"/>
      <c r="O141" s="15"/>
      <c r="P141" s="15"/>
      <c r="Q141" s="11"/>
      <c r="R141" s="11"/>
      <c r="S141" s="11"/>
      <c r="T141" s="11"/>
      <c r="U141" s="13"/>
    </row>
    <row r="142" spans="1:21" x14ac:dyDescent="0.25">
      <c r="A142" s="34" t="str">
        <f t="shared" si="88"/>
        <v>Lakewood</v>
      </c>
      <c r="B142" s="12">
        <f t="shared" si="82"/>
        <v>0</v>
      </c>
      <c r="C142" s="12">
        <f t="shared" si="83"/>
        <v>0</v>
      </c>
      <c r="D142" s="12">
        <f t="shared" si="84"/>
        <v>0</v>
      </c>
      <c r="E142" s="12">
        <f t="shared" si="85"/>
        <v>0</v>
      </c>
      <c r="F142" s="15" t="s">
        <v>209</v>
      </c>
      <c r="G142" s="12" t="str">
        <f t="shared" si="86"/>
        <v>Lakewood</v>
      </c>
      <c r="H142" s="11"/>
      <c r="I142" s="11"/>
      <c r="J142" s="11"/>
      <c r="K142" s="11">
        <f t="shared" si="87"/>
        <v>0</v>
      </c>
      <c r="L142" s="12"/>
      <c r="M142" s="12"/>
      <c r="N142" s="12"/>
      <c r="O142" s="15"/>
      <c r="P142" s="15"/>
      <c r="Q142" s="11"/>
      <c r="R142" s="11"/>
      <c r="S142" s="11"/>
      <c r="T142" s="11"/>
      <c r="U142" s="13"/>
    </row>
    <row r="143" spans="1:21" x14ac:dyDescent="0.25">
      <c r="A143" s="34" t="str">
        <f t="shared" si="88"/>
        <v>Lakewood</v>
      </c>
      <c r="B143" s="12">
        <f t="shared" si="82"/>
        <v>0</v>
      </c>
      <c r="C143" s="12">
        <f t="shared" si="83"/>
        <v>0</v>
      </c>
      <c r="D143" s="12">
        <f t="shared" si="84"/>
        <v>0</v>
      </c>
      <c r="E143" s="12">
        <f t="shared" si="85"/>
        <v>0</v>
      </c>
      <c r="F143" s="15" t="s">
        <v>210</v>
      </c>
      <c r="G143" s="12" t="str">
        <f t="shared" si="86"/>
        <v>Lakewood</v>
      </c>
      <c r="H143" s="11"/>
      <c r="I143" s="11"/>
      <c r="J143" s="11"/>
      <c r="K143" s="11">
        <f t="shared" si="87"/>
        <v>0</v>
      </c>
      <c r="L143" s="12"/>
      <c r="M143" s="12"/>
      <c r="N143" s="12"/>
      <c r="O143" s="15"/>
      <c r="P143" s="15"/>
      <c r="Q143" s="11"/>
      <c r="R143" s="11"/>
      <c r="S143" s="11"/>
      <c r="T143" s="11"/>
      <c r="U143" s="13"/>
    </row>
    <row r="144" spans="1:21" x14ac:dyDescent="0.25">
      <c r="A144" s="34" t="str">
        <f t="shared" si="88"/>
        <v>Lakewood</v>
      </c>
      <c r="B144" s="12">
        <f t="shared" si="82"/>
        <v>103</v>
      </c>
      <c r="C144" s="12">
        <f t="shared" si="83"/>
        <v>115</v>
      </c>
      <c r="D144" s="12">
        <f t="shared" si="84"/>
        <v>86</v>
      </c>
      <c r="E144" s="12">
        <f t="shared" si="85"/>
        <v>304</v>
      </c>
      <c r="F144" s="15" t="s">
        <v>347</v>
      </c>
      <c r="G144" s="12" t="str">
        <f t="shared" si="86"/>
        <v>Lakewood</v>
      </c>
      <c r="H144" s="11">
        <v>103</v>
      </c>
      <c r="I144" s="11">
        <v>115</v>
      </c>
      <c r="J144" s="11">
        <v>86</v>
      </c>
      <c r="K144" s="11">
        <f t="shared" si="87"/>
        <v>304</v>
      </c>
      <c r="L144" s="12"/>
      <c r="M144" s="12"/>
      <c r="N144" s="12"/>
      <c r="O144" s="15"/>
      <c r="P144" s="15"/>
      <c r="Q144" s="11"/>
      <c r="R144" s="11"/>
      <c r="S144" s="11"/>
      <c r="T144" s="11"/>
      <c r="U144" s="13"/>
    </row>
    <row r="145" spans="1:21" x14ac:dyDescent="0.25">
      <c r="A145" s="34" t="str">
        <f t="shared" si="88"/>
        <v>Lakewood</v>
      </c>
      <c r="B145" s="12">
        <f t="shared" si="82"/>
        <v>81</v>
      </c>
      <c r="C145" s="12">
        <f t="shared" si="83"/>
        <v>75</v>
      </c>
      <c r="D145" s="12">
        <f t="shared" si="84"/>
        <v>106</v>
      </c>
      <c r="E145" s="12">
        <f t="shared" si="85"/>
        <v>262</v>
      </c>
      <c r="F145" s="15" t="s">
        <v>348</v>
      </c>
      <c r="G145" s="12" t="str">
        <f t="shared" si="86"/>
        <v>Lakewood</v>
      </c>
      <c r="H145" s="11">
        <v>81</v>
      </c>
      <c r="I145" s="11">
        <v>75</v>
      </c>
      <c r="J145" s="11">
        <v>106</v>
      </c>
      <c r="K145" s="11">
        <f t="shared" si="87"/>
        <v>262</v>
      </c>
      <c r="L145" s="12"/>
      <c r="M145" s="12"/>
      <c r="N145" s="12"/>
      <c r="O145" s="15"/>
      <c r="P145" s="15"/>
      <c r="Q145" s="11"/>
      <c r="R145" s="11"/>
      <c r="S145" s="11"/>
      <c r="T145" s="11"/>
      <c r="U145" s="13"/>
    </row>
    <row r="146" spans="1:21" x14ac:dyDescent="0.25">
      <c r="A146" s="11"/>
      <c r="B146" s="12"/>
      <c r="C146" s="12"/>
      <c r="D146" s="12"/>
      <c r="E146" s="12"/>
      <c r="F146" s="31" t="s">
        <v>2</v>
      </c>
      <c r="G146" s="12" t="str">
        <f>A136</f>
        <v>Lakewood</v>
      </c>
      <c r="H146" s="11">
        <f>SUM(H136:H145)</f>
        <v>446</v>
      </c>
      <c r="I146" s="11">
        <f>SUM(I136:I145)</f>
        <v>496</v>
      </c>
      <c r="J146" s="11">
        <f>SUM(J136:J145)</f>
        <v>598</v>
      </c>
      <c r="K146" s="11">
        <f t="shared" si="87"/>
        <v>1540</v>
      </c>
      <c r="L146" s="12"/>
      <c r="M146" s="12"/>
      <c r="N146" s="12"/>
      <c r="O146" s="15"/>
      <c r="P146" s="15"/>
      <c r="Q146" s="11"/>
      <c r="R146" s="11"/>
      <c r="S146" s="11"/>
      <c r="T146" s="11"/>
      <c r="U146" s="13"/>
    </row>
    <row r="147" spans="1:21" x14ac:dyDescent="0.25">
      <c r="A147" s="11"/>
      <c r="B147" s="12"/>
      <c r="C147" s="12"/>
      <c r="D147" s="12"/>
      <c r="E147" s="12"/>
      <c r="F147" s="15"/>
      <c r="G147" s="12"/>
      <c r="H147" s="11"/>
      <c r="I147" s="11"/>
      <c r="J147" s="11"/>
      <c r="K147" s="11"/>
      <c r="L147" s="12"/>
      <c r="M147" s="12"/>
      <c r="N147" s="12"/>
      <c r="O147" s="15"/>
      <c r="P147" s="15"/>
      <c r="Q147" s="11"/>
      <c r="R147" s="11"/>
      <c r="S147" s="11"/>
      <c r="T147" s="11"/>
      <c r="U147" s="13"/>
    </row>
    <row r="148" spans="1:21" x14ac:dyDescent="0.25">
      <c r="A148" s="11" t="s">
        <v>7</v>
      </c>
      <c r="B148" s="12">
        <f t="shared" ref="B148:B157" si="89">H148</f>
        <v>135</v>
      </c>
      <c r="C148" s="12">
        <f t="shared" ref="C148:C157" si="90">I148</f>
        <v>174</v>
      </c>
      <c r="D148" s="12">
        <f t="shared" ref="D148:D157" si="91">J148</f>
        <v>0</v>
      </c>
      <c r="E148" s="12">
        <f t="shared" ref="E148:E157" si="92">K148</f>
        <v>309</v>
      </c>
      <c r="F148" s="34" t="s">
        <v>332</v>
      </c>
      <c r="G148" s="12" t="str">
        <f t="shared" ref="G148:G157" si="93">A148</f>
        <v>Manasquan</v>
      </c>
      <c r="H148" s="11">
        <v>135</v>
      </c>
      <c r="I148" s="11">
        <v>174</v>
      </c>
      <c r="J148" s="11"/>
      <c r="K148" s="15">
        <f t="shared" ref="K148:K158" si="94">SUM(H148:J148)</f>
        <v>309</v>
      </c>
      <c r="L148" s="12"/>
      <c r="M148" s="12"/>
      <c r="N148" s="12"/>
      <c r="O148" s="15"/>
      <c r="P148" s="15"/>
      <c r="Q148" s="11"/>
      <c r="R148" s="11"/>
      <c r="S148" s="11"/>
      <c r="T148" s="11"/>
      <c r="U148" s="13"/>
    </row>
    <row r="149" spans="1:21" x14ac:dyDescent="0.25">
      <c r="A149" s="34" t="str">
        <f t="shared" ref="A149:A157" si="95">$A148</f>
        <v>Manasquan</v>
      </c>
      <c r="B149" s="12">
        <f t="shared" si="89"/>
        <v>119</v>
      </c>
      <c r="C149" s="12">
        <f t="shared" si="90"/>
        <v>118</v>
      </c>
      <c r="D149" s="12">
        <f t="shared" si="91"/>
        <v>153</v>
      </c>
      <c r="E149" s="12">
        <f t="shared" si="92"/>
        <v>390</v>
      </c>
      <c r="F149" s="34" t="s">
        <v>333</v>
      </c>
      <c r="G149" s="12" t="str">
        <f t="shared" si="93"/>
        <v>Manasquan</v>
      </c>
      <c r="H149" s="11">
        <v>119</v>
      </c>
      <c r="I149" s="11">
        <v>118</v>
      </c>
      <c r="J149" s="11">
        <v>153</v>
      </c>
      <c r="K149" s="15">
        <f t="shared" si="94"/>
        <v>390</v>
      </c>
      <c r="L149" s="12"/>
      <c r="M149" s="12"/>
      <c r="N149" s="12"/>
      <c r="O149" s="15"/>
      <c r="P149" s="15"/>
      <c r="Q149" s="11"/>
      <c r="R149" s="11"/>
      <c r="S149" s="11"/>
      <c r="T149" s="11"/>
      <c r="U149" s="13"/>
    </row>
    <row r="150" spans="1:21" x14ac:dyDescent="0.25">
      <c r="A150" s="34" t="str">
        <f t="shared" si="95"/>
        <v>Manasquan</v>
      </c>
      <c r="B150" s="12">
        <f t="shared" si="89"/>
        <v>141</v>
      </c>
      <c r="C150" s="12">
        <f t="shared" si="90"/>
        <v>117</v>
      </c>
      <c r="D150" s="12">
        <f t="shared" si="91"/>
        <v>116</v>
      </c>
      <c r="E150" s="12">
        <f t="shared" si="92"/>
        <v>374</v>
      </c>
      <c r="F150" s="34" t="s">
        <v>334</v>
      </c>
      <c r="G150" s="12" t="str">
        <f t="shared" si="93"/>
        <v>Manasquan</v>
      </c>
      <c r="H150" s="11">
        <v>141</v>
      </c>
      <c r="I150" s="11">
        <v>117</v>
      </c>
      <c r="J150" s="11">
        <v>116</v>
      </c>
      <c r="K150" s="15">
        <f t="shared" si="94"/>
        <v>374</v>
      </c>
      <c r="L150" s="12"/>
      <c r="M150" s="12"/>
      <c r="N150" s="12"/>
      <c r="O150" s="15"/>
      <c r="P150" s="15"/>
      <c r="Q150" s="11"/>
      <c r="R150" s="11"/>
      <c r="S150" s="11"/>
      <c r="T150" s="11"/>
      <c r="U150" s="13"/>
    </row>
    <row r="151" spans="1:21" x14ac:dyDescent="0.25">
      <c r="A151" s="34" t="str">
        <f t="shared" si="95"/>
        <v>Manasquan</v>
      </c>
      <c r="B151" s="12">
        <f t="shared" si="89"/>
        <v>175</v>
      </c>
      <c r="C151" s="12">
        <f t="shared" si="90"/>
        <v>183</v>
      </c>
      <c r="D151" s="12">
        <f t="shared" si="91"/>
        <v>156</v>
      </c>
      <c r="E151" s="12">
        <f t="shared" si="92"/>
        <v>514</v>
      </c>
      <c r="F151" s="32" t="s">
        <v>335</v>
      </c>
      <c r="G151" s="12" t="str">
        <f t="shared" si="93"/>
        <v>Manasquan</v>
      </c>
      <c r="H151" s="11">
        <v>175</v>
      </c>
      <c r="I151" s="11">
        <v>183</v>
      </c>
      <c r="J151" s="11">
        <v>156</v>
      </c>
      <c r="K151" s="15">
        <f t="shared" si="94"/>
        <v>514</v>
      </c>
      <c r="L151" s="12"/>
      <c r="M151" s="12"/>
      <c r="N151" s="12"/>
      <c r="O151" s="15"/>
      <c r="P151" s="15"/>
      <c r="Q151" s="11"/>
      <c r="R151" s="11"/>
      <c r="S151" s="11"/>
      <c r="T151" s="11"/>
      <c r="U151" s="13"/>
    </row>
    <row r="152" spans="1:21" x14ac:dyDescent="0.25">
      <c r="A152" s="34" t="str">
        <f t="shared" si="95"/>
        <v>Manasquan</v>
      </c>
      <c r="B152" s="12">
        <f t="shared" si="89"/>
        <v>146</v>
      </c>
      <c r="C152" s="12">
        <f t="shared" si="90"/>
        <v>158</v>
      </c>
      <c r="D152" s="12">
        <f t="shared" si="91"/>
        <v>150</v>
      </c>
      <c r="E152" s="12">
        <f t="shared" si="92"/>
        <v>454</v>
      </c>
      <c r="F152" s="32" t="s">
        <v>336</v>
      </c>
      <c r="G152" s="12" t="str">
        <f t="shared" si="93"/>
        <v>Manasquan</v>
      </c>
      <c r="H152" s="11">
        <v>146</v>
      </c>
      <c r="I152" s="11">
        <v>158</v>
      </c>
      <c r="J152" s="11">
        <v>150</v>
      </c>
      <c r="K152" s="15">
        <f t="shared" si="94"/>
        <v>454</v>
      </c>
      <c r="L152" s="12"/>
      <c r="M152" s="12"/>
      <c r="N152" s="12"/>
      <c r="O152" s="15"/>
      <c r="P152" s="15"/>
      <c r="Q152" s="11"/>
      <c r="R152" s="11"/>
      <c r="S152" s="11"/>
      <c r="T152" s="11"/>
      <c r="U152" s="13"/>
    </row>
    <row r="153" spans="1:21" x14ac:dyDescent="0.25">
      <c r="A153" s="34" t="str">
        <f t="shared" si="95"/>
        <v>Manasquan</v>
      </c>
      <c r="B153" s="12">
        <f t="shared" si="89"/>
        <v>0</v>
      </c>
      <c r="C153" s="12">
        <f t="shared" si="90"/>
        <v>0</v>
      </c>
      <c r="D153" s="12">
        <f t="shared" si="91"/>
        <v>122</v>
      </c>
      <c r="E153" s="12">
        <f t="shared" si="92"/>
        <v>122</v>
      </c>
      <c r="F153" s="32" t="s">
        <v>337</v>
      </c>
      <c r="G153" s="12" t="str">
        <f t="shared" si="93"/>
        <v>Manasquan</v>
      </c>
      <c r="H153" s="11"/>
      <c r="I153" s="11"/>
      <c r="J153" s="11">
        <v>122</v>
      </c>
      <c r="K153" s="11">
        <f t="shared" si="94"/>
        <v>122</v>
      </c>
      <c r="L153" s="12"/>
      <c r="M153" s="12"/>
      <c r="N153" s="12"/>
      <c r="O153" s="15"/>
      <c r="P153" s="15"/>
      <c r="Q153" s="11"/>
      <c r="R153" s="11"/>
      <c r="S153" s="11"/>
      <c r="T153" s="11"/>
      <c r="U153" s="13"/>
    </row>
    <row r="154" spans="1:21" x14ac:dyDescent="0.25">
      <c r="A154" s="34" t="str">
        <f t="shared" si="95"/>
        <v>Manasquan</v>
      </c>
      <c r="B154" s="12">
        <f t="shared" si="89"/>
        <v>0</v>
      </c>
      <c r="C154" s="12">
        <f t="shared" si="90"/>
        <v>0</v>
      </c>
      <c r="D154" s="12">
        <f t="shared" si="91"/>
        <v>0</v>
      </c>
      <c r="E154" s="12">
        <f t="shared" si="92"/>
        <v>0</v>
      </c>
      <c r="F154" s="15"/>
      <c r="G154" s="12" t="str">
        <f t="shared" si="93"/>
        <v>Manasquan</v>
      </c>
      <c r="H154" s="11"/>
      <c r="I154" s="11"/>
      <c r="J154" s="11"/>
      <c r="K154" s="11">
        <f t="shared" si="94"/>
        <v>0</v>
      </c>
      <c r="L154" s="12"/>
      <c r="M154" s="12"/>
      <c r="N154" s="12"/>
      <c r="O154" s="15"/>
      <c r="P154" s="15"/>
      <c r="Q154" s="11"/>
      <c r="R154" s="11"/>
      <c r="S154" s="11"/>
      <c r="T154" s="11"/>
      <c r="U154" s="13"/>
    </row>
    <row r="155" spans="1:21" x14ac:dyDescent="0.25">
      <c r="A155" s="34" t="str">
        <f t="shared" si="95"/>
        <v>Manasquan</v>
      </c>
      <c r="B155" s="12">
        <f t="shared" si="89"/>
        <v>0</v>
      </c>
      <c r="C155" s="12">
        <f t="shared" si="90"/>
        <v>0</v>
      </c>
      <c r="D155" s="12">
        <f t="shared" si="91"/>
        <v>0</v>
      </c>
      <c r="E155" s="12">
        <f t="shared" si="92"/>
        <v>0</v>
      </c>
      <c r="F155" s="15"/>
      <c r="G155" s="12" t="str">
        <f t="shared" si="93"/>
        <v>Manasquan</v>
      </c>
      <c r="H155" s="11"/>
      <c r="I155" s="11"/>
      <c r="J155" s="11"/>
      <c r="K155" s="11">
        <f t="shared" si="94"/>
        <v>0</v>
      </c>
      <c r="L155" s="12"/>
      <c r="M155" s="12"/>
      <c r="N155" s="12"/>
      <c r="O155" s="15"/>
      <c r="P155" s="15"/>
      <c r="Q155" s="11"/>
      <c r="R155" s="11"/>
      <c r="S155" s="11"/>
      <c r="T155" s="11"/>
      <c r="U155" s="13"/>
    </row>
    <row r="156" spans="1:21" x14ac:dyDescent="0.25">
      <c r="A156" s="34" t="str">
        <f t="shared" si="95"/>
        <v>Manasquan</v>
      </c>
      <c r="B156" s="12">
        <f t="shared" si="89"/>
        <v>0</v>
      </c>
      <c r="C156" s="12">
        <f t="shared" si="90"/>
        <v>0</v>
      </c>
      <c r="D156" s="12">
        <f t="shared" si="91"/>
        <v>0</v>
      </c>
      <c r="E156" s="12">
        <f t="shared" si="92"/>
        <v>0</v>
      </c>
      <c r="F156" s="15"/>
      <c r="G156" s="12" t="str">
        <f t="shared" si="93"/>
        <v>Manasquan</v>
      </c>
      <c r="H156" s="11"/>
      <c r="I156" s="11"/>
      <c r="J156" s="11"/>
      <c r="K156" s="11">
        <f t="shared" si="94"/>
        <v>0</v>
      </c>
      <c r="L156" s="12"/>
      <c r="M156" s="12"/>
      <c r="N156" s="12"/>
      <c r="O156" s="15"/>
      <c r="P156" s="15"/>
      <c r="Q156" s="11"/>
      <c r="R156" s="11"/>
      <c r="S156" s="11"/>
      <c r="T156" s="11"/>
      <c r="U156" s="13"/>
    </row>
    <row r="157" spans="1:21" x14ac:dyDescent="0.25">
      <c r="A157" s="34" t="str">
        <f t="shared" si="95"/>
        <v>Manasquan</v>
      </c>
      <c r="B157" s="12">
        <f t="shared" si="89"/>
        <v>0</v>
      </c>
      <c r="C157" s="12">
        <f t="shared" si="90"/>
        <v>0</v>
      </c>
      <c r="D157" s="12">
        <f t="shared" si="91"/>
        <v>0</v>
      </c>
      <c r="E157" s="12">
        <f t="shared" si="92"/>
        <v>0</v>
      </c>
      <c r="F157" s="15"/>
      <c r="G157" s="12" t="str">
        <f t="shared" si="93"/>
        <v>Manasquan</v>
      </c>
      <c r="H157" s="11"/>
      <c r="I157" s="11"/>
      <c r="J157" s="11"/>
      <c r="K157" s="11">
        <f t="shared" si="94"/>
        <v>0</v>
      </c>
      <c r="L157" s="12"/>
      <c r="M157" s="12"/>
      <c r="N157" s="12"/>
      <c r="O157" s="15"/>
      <c r="P157" s="15"/>
      <c r="Q157" s="11"/>
      <c r="R157" s="11"/>
      <c r="S157" s="11"/>
      <c r="T157" s="11"/>
      <c r="U157" s="13"/>
    </row>
    <row r="158" spans="1:21" x14ac:dyDescent="0.25">
      <c r="A158" s="11"/>
      <c r="B158" s="12"/>
      <c r="C158" s="12"/>
      <c r="D158" s="12"/>
      <c r="E158" s="12"/>
      <c r="F158" s="31" t="s">
        <v>2</v>
      </c>
      <c r="G158" s="12" t="str">
        <f>A148</f>
        <v>Manasquan</v>
      </c>
      <c r="H158" s="11">
        <f>SUM(H148:H157)</f>
        <v>716</v>
      </c>
      <c r="I158" s="11">
        <f>SUM(I148:I157)</f>
        <v>750</v>
      </c>
      <c r="J158" s="11">
        <f>SUM(J148:J157)</f>
        <v>697</v>
      </c>
      <c r="K158" s="11">
        <f t="shared" si="94"/>
        <v>2163</v>
      </c>
      <c r="L158" s="12"/>
      <c r="M158" s="12"/>
      <c r="N158" s="12"/>
      <c r="O158" s="15"/>
      <c r="P158" s="15"/>
      <c r="Q158" s="11"/>
      <c r="R158" s="11"/>
      <c r="S158" s="11"/>
      <c r="T158" s="11"/>
      <c r="U158" s="13"/>
    </row>
    <row r="159" spans="1:21" x14ac:dyDescent="0.25">
      <c r="A159" s="11"/>
      <c r="B159" s="12"/>
      <c r="C159" s="12"/>
      <c r="D159" s="12"/>
      <c r="E159" s="12"/>
      <c r="F159" s="15"/>
      <c r="G159" s="12"/>
      <c r="H159" s="11"/>
      <c r="I159" s="11"/>
      <c r="J159" s="11"/>
      <c r="K159" s="11"/>
      <c r="L159" s="12"/>
      <c r="M159" s="12"/>
      <c r="N159" s="12"/>
      <c r="O159" s="15"/>
      <c r="P159" s="15"/>
      <c r="Q159" s="11"/>
      <c r="R159" s="11"/>
      <c r="S159" s="11"/>
      <c r="T159" s="11"/>
      <c r="U159" s="13"/>
    </row>
    <row r="160" spans="1:21" x14ac:dyDescent="0.25">
      <c r="A160" s="11" t="s">
        <v>128</v>
      </c>
      <c r="B160" s="12">
        <f t="shared" ref="B160:B169" si="96">H160</f>
        <v>232</v>
      </c>
      <c r="C160" s="12">
        <f t="shared" ref="C160:C169" si="97">I160</f>
        <v>189</v>
      </c>
      <c r="D160" s="12">
        <f t="shared" ref="D160:D169" si="98">J160</f>
        <v>160</v>
      </c>
      <c r="E160" s="12">
        <f t="shared" ref="E160:E169" si="99">K160</f>
        <v>581</v>
      </c>
      <c r="F160" s="34" t="s">
        <v>98</v>
      </c>
      <c r="G160" s="12" t="str">
        <f t="shared" ref="G160:G169" si="100">A160</f>
        <v>Manchester</v>
      </c>
      <c r="H160" s="11">
        <v>232</v>
      </c>
      <c r="I160" s="11">
        <v>189</v>
      </c>
      <c r="J160" s="11">
        <v>160</v>
      </c>
      <c r="K160" s="15">
        <f t="shared" ref="K160:K170" si="101">SUM(H160:J160)</f>
        <v>581</v>
      </c>
      <c r="L160" s="12"/>
      <c r="M160" s="12"/>
      <c r="N160" s="12"/>
      <c r="O160" s="15"/>
      <c r="P160" s="15"/>
      <c r="Q160" s="11"/>
      <c r="R160" s="11"/>
      <c r="S160" s="11"/>
      <c r="T160" s="11"/>
      <c r="U160" s="13"/>
    </row>
    <row r="161" spans="1:21" x14ac:dyDescent="0.25">
      <c r="A161" s="34" t="str">
        <f t="shared" ref="A161:A169" si="102">$A160</f>
        <v>Manchester</v>
      </c>
      <c r="B161" s="12">
        <f t="shared" si="96"/>
        <v>157</v>
      </c>
      <c r="C161" s="12">
        <f t="shared" si="97"/>
        <v>158</v>
      </c>
      <c r="D161" s="12">
        <f t="shared" si="98"/>
        <v>161</v>
      </c>
      <c r="E161" s="12">
        <f t="shared" si="99"/>
        <v>476</v>
      </c>
      <c r="F161" s="34" t="s">
        <v>96</v>
      </c>
      <c r="G161" s="12" t="str">
        <f t="shared" si="100"/>
        <v>Manchester</v>
      </c>
      <c r="H161" s="11">
        <v>157</v>
      </c>
      <c r="I161" s="11">
        <v>158</v>
      </c>
      <c r="J161" s="11">
        <v>161</v>
      </c>
      <c r="K161" s="15">
        <f t="shared" si="101"/>
        <v>476</v>
      </c>
      <c r="L161" s="12"/>
      <c r="M161" s="12"/>
      <c r="N161" s="12"/>
      <c r="O161" s="15"/>
      <c r="P161" s="15"/>
      <c r="Q161" s="11"/>
      <c r="R161" s="11"/>
      <c r="S161" s="11"/>
      <c r="T161" s="11"/>
      <c r="U161" s="13"/>
    </row>
    <row r="162" spans="1:21" x14ac:dyDescent="0.25">
      <c r="A162" s="34" t="str">
        <f t="shared" si="102"/>
        <v>Manchester</v>
      </c>
      <c r="B162" s="12">
        <f t="shared" si="96"/>
        <v>180</v>
      </c>
      <c r="C162" s="12">
        <f t="shared" si="97"/>
        <v>168</v>
      </c>
      <c r="D162" s="12">
        <f t="shared" si="98"/>
        <v>196</v>
      </c>
      <c r="E162" s="12">
        <f t="shared" si="99"/>
        <v>544</v>
      </c>
      <c r="F162" s="34" t="s">
        <v>95</v>
      </c>
      <c r="G162" s="12" t="str">
        <f t="shared" si="100"/>
        <v>Manchester</v>
      </c>
      <c r="H162" s="11">
        <v>180</v>
      </c>
      <c r="I162" s="11">
        <v>168</v>
      </c>
      <c r="J162" s="11">
        <v>196</v>
      </c>
      <c r="K162" s="11">
        <f t="shared" si="101"/>
        <v>544</v>
      </c>
      <c r="L162" s="12"/>
      <c r="M162" s="12"/>
      <c r="N162" s="12"/>
      <c r="O162" s="15"/>
      <c r="P162" s="15"/>
      <c r="Q162" s="11"/>
      <c r="R162" s="11"/>
      <c r="S162" s="11"/>
      <c r="T162" s="11"/>
      <c r="U162" s="13"/>
    </row>
    <row r="163" spans="1:21" x14ac:dyDescent="0.25">
      <c r="A163" s="34" t="str">
        <f t="shared" si="102"/>
        <v>Manchester</v>
      </c>
      <c r="B163" s="12">
        <f t="shared" si="96"/>
        <v>130</v>
      </c>
      <c r="C163" s="12">
        <f t="shared" si="97"/>
        <v>0</v>
      </c>
      <c r="D163" s="12">
        <f t="shared" si="98"/>
        <v>0</v>
      </c>
      <c r="E163" s="12">
        <f t="shared" si="99"/>
        <v>130</v>
      </c>
      <c r="F163" s="34" t="s">
        <v>94</v>
      </c>
      <c r="G163" s="12" t="str">
        <f t="shared" si="100"/>
        <v>Manchester</v>
      </c>
      <c r="H163" s="11">
        <v>130</v>
      </c>
      <c r="I163" s="11"/>
      <c r="J163" s="11"/>
      <c r="K163" s="15">
        <f t="shared" si="101"/>
        <v>130</v>
      </c>
      <c r="L163" s="12"/>
      <c r="M163" s="12"/>
      <c r="N163" s="12"/>
      <c r="O163" s="15"/>
      <c r="P163" s="15"/>
      <c r="Q163" s="11"/>
      <c r="R163" s="11"/>
      <c r="S163" s="11"/>
      <c r="T163" s="11"/>
      <c r="U163" s="13"/>
    </row>
    <row r="164" spans="1:21" x14ac:dyDescent="0.25">
      <c r="A164" s="34" t="str">
        <f t="shared" si="102"/>
        <v>Manchester</v>
      </c>
      <c r="B164" s="12">
        <f t="shared" si="96"/>
        <v>197</v>
      </c>
      <c r="C164" s="12">
        <f t="shared" si="97"/>
        <v>204</v>
      </c>
      <c r="D164" s="12">
        <f t="shared" si="98"/>
        <v>184</v>
      </c>
      <c r="E164" s="12">
        <f t="shared" si="99"/>
        <v>585</v>
      </c>
      <c r="F164" s="34" t="s">
        <v>93</v>
      </c>
      <c r="G164" s="12" t="str">
        <f t="shared" si="100"/>
        <v>Manchester</v>
      </c>
      <c r="H164" s="11">
        <v>197</v>
      </c>
      <c r="I164" s="11">
        <v>204</v>
      </c>
      <c r="J164" s="11">
        <v>184</v>
      </c>
      <c r="K164" s="15">
        <f t="shared" si="101"/>
        <v>585</v>
      </c>
      <c r="L164" s="12"/>
      <c r="M164" s="12"/>
      <c r="N164" s="12"/>
      <c r="O164" s="15"/>
      <c r="P164" s="15"/>
      <c r="Q164" s="11"/>
      <c r="R164" s="11"/>
      <c r="S164" s="11"/>
      <c r="T164" s="11"/>
      <c r="U164" s="13"/>
    </row>
    <row r="165" spans="1:21" x14ac:dyDescent="0.25">
      <c r="A165" s="34" t="str">
        <f t="shared" si="102"/>
        <v>Manchester</v>
      </c>
      <c r="B165" s="12">
        <f t="shared" si="96"/>
        <v>0</v>
      </c>
      <c r="C165" s="12">
        <f t="shared" si="97"/>
        <v>0</v>
      </c>
      <c r="D165" s="12">
        <f t="shared" si="98"/>
        <v>131</v>
      </c>
      <c r="E165" s="12">
        <f t="shared" si="99"/>
        <v>131</v>
      </c>
      <c r="F165" s="34" t="s">
        <v>97</v>
      </c>
      <c r="G165" s="12" t="str">
        <f t="shared" si="100"/>
        <v>Manchester</v>
      </c>
      <c r="H165" s="11"/>
      <c r="I165" s="11"/>
      <c r="J165" s="42">
        <v>131</v>
      </c>
      <c r="K165" s="11">
        <f t="shared" si="101"/>
        <v>131</v>
      </c>
      <c r="L165" s="12"/>
      <c r="M165" s="12"/>
      <c r="N165" s="12"/>
      <c r="O165" s="15"/>
      <c r="P165" s="15"/>
      <c r="Q165" s="11"/>
      <c r="R165" s="11"/>
      <c r="S165" s="11"/>
      <c r="T165" s="11"/>
      <c r="U165" s="13"/>
    </row>
    <row r="166" spans="1:21" x14ac:dyDescent="0.25">
      <c r="A166" s="34" t="str">
        <f t="shared" si="102"/>
        <v>Manchester</v>
      </c>
      <c r="B166" s="12">
        <f t="shared" si="96"/>
        <v>0</v>
      </c>
      <c r="C166" s="12">
        <f t="shared" si="97"/>
        <v>135</v>
      </c>
      <c r="D166" s="12">
        <f t="shared" si="98"/>
        <v>0</v>
      </c>
      <c r="E166" s="12">
        <f t="shared" si="99"/>
        <v>135</v>
      </c>
      <c r="F166" s="34" t="s">
        <v>259</v>
      </c>
      <c r="G166" s="12" t="str">
        <f t="shared" si="100"/>
        <v>Manchester</v>
      </c>
      <c r="H166" s="11"/>
      <c r="I166" s="11">
        <v>135</v>
      </c>
      <c r="J166" s="11"/>
      <c r="K166" s="15">
        <f t="shared" si="101"/>
        <v>135</v>
      </c>
      <c r="L166" s="12"/>
      <c r="M166" s="12"/>
      <c r="N166" s="12"/>
      <c r="O166" s="15"/>
      <c r="P166" s="15"/>
      <c r="Q166" s="11"/>
      <c r="R166" s="11"/>
      <c r="S166" s="11"/>
      <c r="T166" s="11"/>
      <c r="U166" s="13"/>
    </row>
    <row r="167" spans="1:21" x14ac:dyDescent="0.25">
      <c r="A167" s="34" t="str">
        <f t="shared" si="102"/>
        <v>Manchester</v>
      </c>
      <c r="B167" s="12">
        <f t="shared" si="96"/>
        <v>0</v>
      </c>
      <c r="C167" s="12">
        <f t="shared" si="97"/>
        <v>0</v>
      </c>
      <c r="D167" s="12">
        <f t="shared" si="98"/>
        <v>0</v>
      </c>
      <c r="E167" s="12">
        <f t="shared" si="99"/>
        <v>0</v>
      </c>
      <c r="F167" s="34"/>
      <c r="G167" s="12" t="str">
        <f t="shared" si="100"/>
        <v>Manchester</v>
      </c>
      <c r="H167" s="11"/>
      <c r="I167" s="11"/>
      <c r="J167" s="11"/>
      <c r="K167" s="11">
        <f t="shared" si="101"/>
        <v>0</v>
      </c>
      <c r="L167" s="12"/>
      <c r="M167" s="12"/>
      <c r="N167" s="12"/>
      <c r="O167" s="15"/>
      <c r="P167" s="15"/>
      <c r="Q167" s="11"/>
      <c r="R167" s="11"/>
      <c r="S167" s="11"/>
      <c r="T167" s="11"/>
      <c r="U167" s="13"/>
    </row>
    <row r="168" spans="1:21" x14ac:dyDescent="0.25">
      <c r="A168" s="34" t="str">
        <f t="shared" si="102"/>
        <v>Manchester</v>
      </c>
      <c r="B168" s="12">
        <f t="shared" si="96"/>
        <v>0</v>
      </c>
      <c r="C168" s="12">
        <f t="shared" si="97"/>
        <v>0</v>
      </c>
      <c r="D168" s="12">
        <f t="shared" si="98"/>
        <v>0</v>
      </c>
      <c r="E168" s="12">
        <f t="shared" si="99"/>
        <v>0</v>
      </c>
      <c r="G168" s="12" t="str">
        <f t="shared" si="100"/>
        <v>Manchester</v>
      </c>
      <c r="H168" s="11"/>
      <c r="I168" s="11"/>
      <c r="J168" s="11"/>
      <c r="K168" s="11">
        <f t="shared" si="101"/>
        <v>0</v>
      </c>
      <c r="L168" s="12"/>
      <c r="M168" s="12"/>
      <c r="N168" s="12"/>
      <c r="O168" s="15"/>
      <c r="P168" s="15"/>
      <c r="Q168" s="11"/>
      <c r="R168" s="11"/>
      <c r="S168" s="11"/>
      <c r="T168" s="11"/>
      <c r="U168" s="13"/>
    </row>
    <row r="169" spans="1:21" x14ac:dyDescent="0.25">
      <c r="A169" s="34" t="str">
        <f t="shared" si="102"/>
        <v>Manchester</v>
      </c>
      <c r="B169" s="12">
        <f t="shared" si="96"/>
        <v>0</v>
      </c>
      <c r="C169" s="12">
        <f t="shared" si="97"/>
        <v>0</v>
      </c>
      <c r="D169" s="12">
        <f t="shared" si="98"/>
        <v>0</v>
      </c>
      <c r="E169" s="12">
        <f t="shared" si="99"/>
        <v>0</v>
      </c>
      <c r="F169" s="34"/>
      <c r="G169" s="12" t="str">
        <f t="shared" si="100"/>
        <v>Manchester</v>
      </c>
      <c r="H169" s="11"/>
      <c r="I169" s="11"/>
      <c r="J169" s="11"/>
      <c r="K169" s="11">
        <f t="shared" si="101"/>
        <v>0</v>
      </c>
      <c r="L169" s="12"/>
      <c r="M169" s="12"/>
      <c r="N169" s="12"/>
      <c r="O169" s="15"/>
      <c r="P169" s="15"/>
      <c r="Q169" s="11"/>
      <c r="R169" s="11"/>
      <c r="S169" s="11"/>
      <c r="T169" s="11"/>
      <c r="U169" s="13"/>
    </row>
    <row r="170" spans="1:21" x14ac:dyDescent="0.25">
      <c r="A170" s="11"/>
      <c r="B170" s="12"/>
      <c r="C170" s="12"/>
      <c r="D170" s="12"/>
      <c r="E170" s="12"/>
      <c r="F170" s="31" t="s">
        <v>2</v>
      </c>
      <c r="G170" s="12" t="str">
        <f>A160</f>
        <v>Manchester</v>
      </c>
      <c r="H170" s="11">
        <f>SUM(H160:H169)</f>
        <v>896</v>
      </c>
      <c r="I170" s="11">
        <f>SUM(I160:I169)</f>
        <v>854</v>
      </c>
      <c r="J170" s="11">
        <f>SUM(J160:J169)</f>
        <v>832</v>
      </c>
      <c r="K170" s="11">
        <f t="shared" si="101"/>
        <v>2582</v>
      </c>
      <c r="L170" s="12"/>
      <c r="M170" s="12"/>
      <c r="N170" s="12"/>
      <c r="O170" s="15"/>
      <c r="P170" s="15"/>
      <c r="Q170" s="11"/>
      <c r="R170" s="11"/>
      <c r="S170" s="11"/>
      <c r="T170" s="11"/>
      <c r="U170" s="13"/>
    </row>
    <row r="171" spans="1:21" x14ac:dyDescent="0.25">
      <c r="A171" s="11"/>
      <c r="B171" s="12"/>
      <c r="C171" s="12"/>
      <c r="D171" s="12"/>
      <c r="E171" s="12"/>
      <c r="F171" s="15"/>
      <c r="G171" s="12"/>
      <c r="H171" s="11"/>
      <c r="I171" s="11"/>
      <c r="J171" s="11"/>
      <c r="K171" s="11"/>
      <c r="L171" s="12"/>
      <c r="M171" s="12"/>
      <c r="N171" s="12"/>
      <c r="O171" s="15"/>
      <c r="P171" s="15"/>
      <c r="Q171" s="11"/>
      <c r="R171" s="11"/>
      <c r="S171" s="11"/>
      <c r="T171" s="11"/>
      <c r="U171" s="13"/>
    </row>
    <row r="172" spans="1:21" x14ac:dyDescent="0.25">
      <c r="A172" s="11" t="s">
        <v>254</v>
      </c>
      <c r="B172" s="12">
        <f t="shared" ref="B172:B181" si="103">H172</f>
        <v>154</v>
      </c>
      <c r="C172" s="12">
        <f t="shared" ref="C172:C181" si="104">I172</f>
        <v>152</v>
      </c>
      <c r="D172" s="12">
        <f t="shared" ref="D172:D181" si="105">J172</f>
        <v>181</v>
      </c>
      <c r="E172" s="12">
        <f t="shared" ref="E172:E181" si="106">K172</f>
        <v>487</v>
      </c>
      <c r="F172" s="34" t="s">
        <v>260</v>
      </c>
      <c r="G172" s="12" t="str">
        <f t="shared" ref="G172:G181" si="107">A172</f>
        <v>Southern Regional</v>
      </c>
      <c r="H172" s="11">
        <v>154</v>
      </c>
      <c r="I172" s="11">
        <v>152</v>
      </c>
      <c r="J172" s="11">
        <v>181</v>
      </c>
      <c r="K172" s="15">
        <f t="shared" ref="K172:K182" si="108">SUM(H172:J172)</f>
        <v>487</v>
      </c>
      <c r="L172" s="12"/>
      <c r="M172" s="12"/>
      <c r="N172" s="12"/>
      <c r="O172" s="15"/>
      <c r="P172" s="15"/>
      <c r="Q172" s="11"/>
      <c r="R172" s="11"/>
      <c r="S172" s="11"/>
      <c r="T172" s="11"/>
      <c r="U172" s="13"/>
    </row>
    <row r="173" spans="1:21" x14ac:dyDescent="0.25">
      <c r="A173" s="34" t="str">
        <f t="shared" ref="A173:A181" si="109">$A172</f>
        <v>Southern Regional</v>
      </c>
      <c r="B173" s="12">
        <f t="shared" si="103"/>
        <v>116</v>
      </c>
      <c r="C173" s="12">
        <f t="shared" si="104"/>
        <v>0</v>
      </c>
      <c r="D173" s="12">
        <f t="shared" si="105"/>
        <v>152</v>
      </c>
      <c r="E173" s="12">
        <f t="shared" si="106"/>
        <v>268</v>
      </c>
      <c r="F173" s="34" t="s">
        <v>261</v>
      </c>
      <c r="G173" s="12" t="str">
        <f t="shared" si="107"/>
        <v>Southern Regional</v>
      </c>
      <c r="H173" s="11">
        <v>116</v>
      </c>
      <c r="I173" s="11"/>
      <c r="J173" s="11">
        <v>152</v>
      </c>
      <c r="K173" s="15">
        <f t="shared" si="108"/>
        <v>268</v>
      </c>
      <c r="L173" s="12"/>
      <c r="M173" s="12"/>
      <c r="N173" s="12"/>
      <c r="O173" s="15"/>
      <c r="P173" s="15"/>
      <c r="Q173" s="11"/>
      <c r="R173" s="11"/>
      <c r="S173" s="11"/>
      <c r="T173" s="11"/>
      <c r="U173" s="13"/>
    </row>
    <row r="174" spans="1:21" x14ac:dyDescent="0.25">
      <c r="A174" s="34" t="str">
        <f t="shared" si="109"/>
        <v>Southern Regional</v>
      </c>
      <c r="B174" s="12">
        <f t="shared" si="103"/>
        <v>192</v>
      </c>
      <c r="C174" s="12">
        <f t="shared" si="104"/>
        <v>158</v>
      </c>
      <c r="D174" s="12">
        <f t="shared" si="105"/>
        <v>156</v>
      </c>
      <c r="E174" s="12">
        <f t="shared" si="106"/>
        <v>506</v>
      </c>
      <c r="F174" s="34" t="s">
        <v>262</v>
      </c>
      <c r="G174" s="12" t="str">
        <f t="shared" si="107"/>
        <v>Southern Regional</v>
      </c>
      <c r="H174" s="11">
        <v>192</v>
      </c>
      <c r="I174" s="11">
        <v>158</v>
      </c>
      <c r="J174" s="11">
        <v>156</v>
      </c>
      <c r="K174" s="15">
        <f t="shared" si="108"/>
        <v>506</v>
      </c>
      <c r="L174" s="12"/>
      <c r="M174" s="12"/>
      <c r="N174" s="12"/>
      <c r="O174" s="15"/>
      <c r="P174" s="15"/>
      <c r="Q174" s="11"/>
      <c r="R174" s="11"/>
      <c r="S174" s="11"/>
      <c r="T174" s="11"/>
      <c r="U174" s="13"/>
    </row>
    <row r="175" spans="1:21" x14ac:dyDescent="0.25">
      <c r="A175" s="34" t="str">
        <f t="shared" si="109"/>
        <v>Southern Regional</v>
      </c>
      <c r="B175" s="12">
        <f t="shared" si="103"/>
        <v>125</v>
      </c>
      <c r="C175" s="12">
        <f t="shared" si="104"/>
        <v>132</v>
      </c>
      <c r="D175" s="12">
        <f t="shared" si="105"/>
        <v>141</v>
      </c>
      <c r="E175" s="12">
        <f t="shared" si="106"/>
        <v>398</v>
      </c>
      <c r="F175" s="34" t="s">
        <v>263</v>
      </c>
      <c r="G175" s="12" t="str">
        <f t="shared" si="107"/>
        <v>Southern Regional</v>
      </c>
      <c r="H175" s="11">
        <v>125</v>
      </c>
      <c r="I175" s="11">
        <v>132</v>
      </c>
      <c r="J175" s="11">
        <v>141</v>
      </c>
      <c r="K175" s="15">
        <f t="shared" si="108"/>
        <v>398</v>
      </c>
      <c r="L175" s="12"/>
      <c r="M175" s="12"/>
      <c r="N175" s="12"/>
      <c r="O175" s="15"/>
      <c r="P175" s="15"/>
      <c r="Q175" s="11"/>
      <c r="R175" s="11"/>
      <c r="S175" s="11"/>
      <c r="T175" s="11"/>
      <c r="U175" s="13"/>
    </row>
    <row r="176" spans="1:21" x14ac:dyDescent="0.25">
      <c r="A176" s="34" t="str">
        <f t="shared" si="109"/>
        <v>Southern Regional</v>
      </c>
      <c r="B176" s="12">
        <f t="shared" si="103"/>
        <v>0</v>
      </c>
      <c r="C176" s="12">
        <f t="shared" si="104"/>
        <v>149</v>
      </c>
      <c r="D176" s="12">
        <f t="shared" si="105"/>
        <v>167</v>
      </c>
      <c r="E176" s="12">
        <f t="shared" si="106"/>
        <v>316</v>
      </c>
      <c r="F176" s="34" t="s">
        <v>356</v>
      </c>
      <c r="G176" s="12" t="str">
        <f t="shared" si="107"/>
        <v>Southern Regional</v>
      </c>
      <c r="H176" s="11"/>
      <c r="I176" s="11">
        <v>149</v>
      </c>
      <c r="J176" s="11">
        <v>167</v>
      </c>
      <c r="K176" s="15">
        <f t="shared" si="108"/>
        <v>316</v>
      </c>
      <c r="L176" s="12"/>
      <c r="M176" s="12"/>
      <c r="N176" s="12"/>
      <c r="O176" s="15"/>
      <c r="P176" s="15"/>
      <c r="Q176" s="11"/>
      <c r="R176" s="11"/>
      <c r="S176" s="11"/>
      <c r="T176" s="11"/>
      <c r="U176" s="13"/>
    </row>
    <row r="177" spans="1:21" x14ac:dyDescent="0.25">
      <c r="A177" s="34" t="str">
        <f t="shared" si="109"/>
        <v>Southern Regional</v>
      </c>
      <c r="B177" s="12">
        <f t="shared" si="103"/>
        <v>0</v>
      </c>
      <c r="C177" s="12">
        <f t="shared" si="104"/>
        <v>0</v>
      </c>
      <c r="D177" s="12">
        <f t="shared" si="105"/>
        <v>0</v>
      </c>
      <c r="E177" s="12">
        <f t="shared" si="106"/>
        <v>0</v>
      </c>
      <c r="F177" s="34" t="s">
        <v>264</v>
      </c>
      <c r="G177" s="12" t="str">
        <f t="shared" si="107"/>
        <v>Southern Regional</v>
      </c>
      <c r="H177" s="11"/>
      <c r="I177" s="11"/>
      <c r="J177" s="11"/>
      <c r="K177" s="11">
        <f t="shared" si="108"/>
        <v>0</v>
      </c>
      <c r="L177" s="12"/>
      <c r="M177" s="12"/>
      <c r="N177" s="12"/>
      <c r="O177" s="15"/>
      <c r="P177" s="15"/>
      <c r="Q177" s="11"/>
      <c r="R177" s="11"/>
      <c r="S177" s="11"/>
      <c r="T177" s="11"/>
      <c r="U177" s="13"/>
    </row>
    <row r="178" spans="1:21" x14ac:dyDescent="0.25">
      <c r="A178" s="34" t="str">
        <f t="shared" si="109"/>
        <v>Southern Regional</v>
      </c>
      <c r="B178" s="12">
        <f t="shared" si="103"/>
        <v>0</v>
      </c>
      <c r="C178" s="12">
        <f t="shared" si="104"/>
        <v>0</v>
      </c>
      <c r="D178" s="12">
        <f t="shared" si="105"/>
        <v>0</v>
      </c>
      <c r="E178" s="12">
        <f t="shared" si="106"/>
        <v>0</v>
      </c>
      <c r="F178" s="34" t="s">
        <v>265</v>
      </c>
      <c r="G178" s="12" t="str">
        <f t="shared" si="107"/>
        <v>Southern Regional</v>
      </c>
      <c r="H178" s="11"/>
      <c r="I178" s="11"/>
      <c r="J178" s="11"/>
      <c r="K178" s="11">
        <f t="shared" si="108"/>
        <v>0</v>
      </c>
      <c r="L178" s="12"/>
      <c r="M178" s="12"/>
      <c r="N178" s="12"/>
      <c r="O178" s="15"/>
      <c r="P178" s="15"/>
      <c r="Q178" s="11"/>
      <c r="R178" s="11"/>
      <c r="S178" s="11"/>
      <c r="T178" s="11"/>
      <c r="U178" s="13"/>
    </row>
    <row r="179" spans="1:21" x14ac:dyDescent="0.25">
      <c r="A179" s="34" t="str">
        <f t="shared" si="109"/>
        <v>Southern Regional</v>
      </c>
      <c r="B179" s="12">
        <f t="shared" si="103"/>
        <v>0</v>
      </c>
      <c r="C179" s="12">
        <f t="shared" si="104"/>
        <v>0</v>
      </c>
      <c r="D179" s="12">
        <f t="shared" si="105"/>
        <v>0</v>
      </c>
      <c r="E179" s="12">
        <f t="shared" si="106"/>
        <v>0</v>
      </c>
      <c r="F179" s="15" t="s">
        <v>266</v>
      </c>
      <c r="G179" s="12" t="str">
        <f t="shared" si="107"/>
        <v>Southern Regional</v>
      </c>
      <c r="H179" s="11"/>
      <c r="I179" s="11"/>
      <c r="J179" s="11"/>
      <c r="K179" s="11">
        <f t="shared" si="108"/>
        <v>0</v>
      </c>
      <c r="L179" s="12"/>
      <c r="M179" s="12"/>
      <c r="N179" s="12"/>
      <c r="O179" s="15"/>
      <c r="P179" s="15"/>
      <c r="Q179" s="11"/>
      <c r="R179" s="11"/>
      <c r="S179" s="11"/>
      <c r="T179" s="11"/>
      <c r="U179" s="13"/>
    </row>
    <row r="180" spans="1:21" x14ac:dyDescent="0.25">
      <c r="A180" s="34" t="str">
        <f t="shared" si="109"/>
        <v>Southern Regional</v>
      </c>
      <c r="B180" s="12">
        <f t="shared" si="103"/>
        <v>126</v>
      </c>
      <c r="C180" s="12">
        <f t="shared" si="104"/>
        <v>121</v>
      </c>
      <c r="D180" s="12">
        <f t="shared" si="105"/>
        <v>0</v>
      </c>
      <c r="E180" s="12">
        <f t="shared" si="106"/>
        <v>247</v>
      </c>
      <c r="F180" s="15" t="s">
        <v>350</v>
      </c>
      <c r="G180" s="12" t="str">
        <f t="shared" si="107"/>
        <v>Southern Regional</v>
      </c>
      <c r="H180" s="11">
        <v>126</v>
      </c>
      <c r="I180" s="11">
        <v>121</v>
      </c>
      <c r="J180" s="11"/>
      <c r="K180" s="11">
        <f t="shared" si="108"/>
        <v>247</v>
      </c>
      <c r="L180" s="12"/>
      <c r="M180" s="12"/>
      <c r="N180" s="12"/>
      <c r="O180" s="15"/>
      <c r="P180" s="15"/>
      <c r="Q180" s="11"/>
      <c r="R180" s="11"/>
      <c r="S180" s="11"/>
      <c r="T180" s="11"/>
      <c r="U180" s="13"/>
    </row>
    <row r="181" spans="1:21" x14ac:dyDescent="0.25">
      <c r="A181" s="34" t="str">
        <f t="shared" si="109"/>
        <v>Southern Regional</v>
      </c>
      <c r="B181" s="12">
        <f t="shared" si="103"/>
        <v>0</v>
      </c>
      <c r="C181" s="12">
        <f t="shared" si="104"/>
        <v>0</v>
      </c>
      <c r="D181" s="12">
        <f t="shared" si="105"/>
        <v>0</v>
      </c>
      <c r="E181" s="12">
        <f t="shared" si="106"/>
        <v>0</v>
      </c>
      <c r="F181" s="15"/>
      <c r="G181" s="12" t="str">
        <f t="shared" si="107"/>
        <v>Southern Regional</v>
      </c>
      <c r="H181" s="11"/>
      <c r="I181" s="11"/>
      <c r="J181" s="11"/>
      <c r="K181" s="11">
        <f t="shared" si="108"/>
        <v>0</v>
      </c>
      <c r="L181" s="12"/>
      <c r="M181" s="12"/>
      <c r="N181" s="12"/>
      <c r="O181" s="15"/>
      <c r="P181" s="15"/>
      <c r="Q181" s="11"/>
      <c r="R181" s="11"/>
      <c r="S181" s="11"/>
      <c r="T181" s="11"/>
      <c r="U181" s="13"/>
    </row>
    <row r="182" spans="1:21" x14ac:dyDescent="0.25">
      <c r="A182" s="11"/>
      <c r="B182" s="12"/>
      <c r="C182" s="12"/>
      <c r="D182" s="12"/>
      <c r="E182" s="12"/>
      <c r="F182" s="31" t="s">
        <v>2</v>
      </c>
      <c r="G182" s="12" t="str">
        <f>A172</f>
        <v>Southern Regional</v>
      </c>
      <c r="H182" s="11">
        <f>SUM(H172:H181)</f>
        <v>713</v>
      </c>
      <c r="I182" s="11">
        <f>SUM(I172:I181)</f>
        <v>712</v>
      </c>
      <c r="J182" s="11">
        <f>SUM(J172:J181)</f>
        <v>797</v>
      </c>
      <c r="K182" s="11">
        <f t="shared" si="108"/>
        <v>2222</v>
      </c>
      <c r="L182" s="12"/>
      <c r="M182" s="12"/>
      <c r="N182" s="12"/>
      <c r="O182" s="15"/>
      <c r="P182" s="15"/>
      <c r="Q182" s="11"/>
      <c r="R182" s="11"/>
      <c r="S182" s="11"/>
      <c r="T182" s="11"/>
      <c r="U182" s="13"/>
    </row>
    <row r="183" spans="1:21" x14ac:dyDescent="0.25">
      <c r="A183" s="11"/>
      <c r="B183" s="12"/>
      <c r="C183" s="12"/>
      <c r="D183" s="12"/>
      <c r="E183" s="12"/>
      <c r="F183" s="15"/>
      <c r="G183" s="12"/>
      <c r="H183" s="11"/>
      <c r="I183" s="11"/>
      <c r="J183" s="11"/>
      <c r="K183" s="11"/>
      <c r="L183" s="12"/>
      <c r="M183" s="12"/>
      <c r="N183" s="12"/>
      <c r="O183" s="15"/>
      <c r="P183" s="15"/>
      <c r="Q183" s="11"/>
      <c r="R183" s="11"/>
      <c r="S183" s="11"/>
      <c r="T183" s="11"/>
      <c r="U183" s="13"/>
    </row>
    <row r="184" spans="1:21" x14ac:dyDescent="0.25">
      <c r="A184" s="11" t="s">
        <v>9</v>
      </c>
      <c r="B184" s="12">
        <f t="shared" ref="B184:B193" si="110">H184</f>
        <v>0</v>
      </c>
      <c r="C184" s="12">
        <f t="shared" ref="C184:C193" si="111">I184</f>
        <v>112</v>
      </c>
      <c r="D184" s="12">
        <f t="shared" ref="D184:D193" si="112">J184</f>
        <v>101</v>
      </c>
      <c r="E184" s="12">
        <f t="shared" ref="E184:E193" si="113">K184</f>
        <v>213</v>
      </c>
      <c r="F184" s="34" t="s">
        <v>326</v>
      </c>
      <c r="G184" s="12" t="str">
        <f t="shared" ref="G184:G193" si="114">A184</f>
        <v>St. John Vianney</v>
      </c>
      <c r="H184" s="11"/>
      <c r="I184" s="11">
        <v>112</v>
      </c>
      <c r="J184" s="11">
        <v>101</v>
      </c>
      <c r="K184" s="15">
        <f t="shared" ref="K184:K194" si="115">SUM(H184:J184)</f>
        <v>213</v>
      </c>
      <c r="L184" s="12"/>
      <c r="M184" s="12"/>
      <c r="N184" s="12"/>
      <c r="O184" s="15"/>
      <c r="P184" s="15"/>
      <c r="Q184" s="11"/>
      <c r="R184" s="11"/>
      <c r="S184" s="11"/>
      <c r="T184" s="11"/>
      <c r="U184" s="13"/>
    </row>
    <row r="185" spans="1:21" x14ac:dyDescent="0.25">
      <c r="A185" s="34" t="str">
        <f t="shared" ref="A185:A193" si="116">$A184</f>
        <v>St. John Vianney</v>
      </c>
      <c r="B185" s="12">
        <f t="shared" si="110"/>
        <v>124</v>
      </c>
      <c r="C185" s="12">
        <f t="shared" si="111"/>
        <v>103</v>
      </c>
      <c r="D185" s="12">
        <f t="shared" si="112"/>
        <v>102</v>
      </c>
      <c r="E185" s="12">
        <f t="shared" si="113"/>
        <v>329</v>
      </c>
      <c r="F185" s="34" t="s">
        <v>327</v>
      </c>
      <c r="G185" s="12" t="str">
        <f t="shared" si="114"/>
        <v>St. John Vianney</v>
      </c>
      <c r="H185" s="11">
        <v>124</v>
      </c>
      <c r="I185" s="11">
        <v>103</v>
      </c>
      <c r="J185" s="11">
        <v>102</v>
      </c>
      <c r="K185" s="15">
        <f t="shared" si="115"/>
        <v>329</v>
      </c>
      <c r="L185" s="12"/>
      <c r="M185" s="12"/>
      <c r="N185" s="12"/>
      <c r="O185" s="15"/>
      <c r="P185" s="15"/>
      <c r="Q185" s="11"/>
      <c r="R185" s="11"/>
      <c r="S185" s="11"/>
      <c r="T185" s="11"/>
      <c r="U185" s="13"/>
    </row>
    <row r="186" spans="1:21" x14ac:dyDescent="0.25">
      <c r="A186" s="34" t="str">
        <f t="shared" si="116"/>
        <v>St. John Vianney</v>
      </c>
      <c r="B186" s="12">
        <f t="shared" si="110"/>
        <v>116</v>
      </c>
      <c r="C186" s="12">
        <f t="shared" si="111"/>
        <v>113</v>
      </c>
      <c r="D186" s="12">
        <f t="shared" si="112"/>
        <v>104</v>
      </c>
      <c r="E186" s="12">
        <f t="shared" si="113"/>
        <v>333</v>
      </c>
      <c r="F186" s="34" t="s">
        <v>328</v>
      </c>
      <c r="G186" s="12" t="str">
        <f t="shared" si="114"/>
        <v>St. John Vianney</v>
      </c>
      <c r="H186" s="11">
        <v>116</v>
      </c>
      <c r="I186" s="11">
        <v>113</v>
      </c>
      <c r="J186" s="11">
        <v>104</v>
      </c>
      <c r="K186" s="15">
        <f t="shared" si="115"/>
        <v>333</v>
      </c>
      <c r="L186" s="12"/>
      <c r="M186" s="12"/>
      <c r="N186" s="12"/>
      <c r="O186" s="15"/>
      <c r="P186" s="15"/>
      <c r="Q186" s="11"/>
      <c r="R186" s="11"/>
      <c r="S186" s="11"/>
      <c r="T186" s="11"/>
      <c r="U186" s="13"/>
    </row>
    <row r="187" spans="1:21" x14ac:dyDescent="0.25">
      <c r="A187" s="34" t="str">
        <f t="shared" si="116"/>
        <v>St. John Vianney</v>
      </c>
      <c r="B187" s="12">
        <f t="shared" si="110"/>
        <v>151</v>
      </c>
      <c r="C187" s="12">
        <f t="shared" si="111"/>
        <v>149</v>
      </c>
      <c r="D187" s="12">
        <f t="shared" si="112"/>
        <v>0</v>
      </c>
      <c r="E187" s="12">
        <f t="shared" si="113"/>
        <v>300</v>
      </c>
      <c r="F187" s="34" t="s">
        <v>329</v>
      </c>
      <c r="G187" s="12" t="str">
        <f t="shared" si="114"/>
        <v>St. John Vianney</v>
      </c>
      <c r="H187" s="11">
        <v>151</v>
      </c>
      <c r="I187" s="11">
        <v>149</v>
      </c>
      <c r="J187" s="11"/>
      <c r="K187" s="15">
        <f t="shared" si="115"/>
        <v>300</v>
      </c>
      <c r="L187" s="12"/>
      <c r="M187" s="12"/>
      <c r="N187" s="12"/>
      <c r="O187" s="15"/>
      <c r="P187" s="15"/>
      <c r="Q187" s="11"/>
      <c r="R187" s="11"/>
      <c r="S187" s="11"/>
      <c r="T187" s="11"/>
      <c r="U187" s="13"/>
    </row>
    <row r="188" spans="1:21" x14ac:dyDescent="0.25">
      <c r="A188" s="34" t="str">
        <f t="shared" si="116"/>
        <v>St. John Vianney</v>
      </c>
      <c r="B188" s="12">
        <f t="shared" si="110"/>
        <v>165</v>
      </c>
      <c r="C188" s="12">
        <f t="shared" si="111"/>
        <v>143</v>
      </c>
      <c r="D188" s="12">
        <f t="shared" si="112"/>
        <v>171</v>
      </c>
      <c r="E188" s="12">
        <f t="shared" si="113"/>
        <v>479</v>
      </c>
      <c r="F188" s="34" t="s">
        <v>330</v>
      </c>
      <c r="G188" s="12" t="str">
        <f t="shared" si="114"/>
        <v>St. John Vianney</v>
      </c>
      <c r="H188" s="11">
        <v>165</v>
      </c>
      <c r="I188" s="11">
        <v>143</v>
      </c>
      <c r="J188" s="11">
        <v>171</v>
      </c>
      <c r="K188" s="15">
        <f t="shared" si="115"/>
        <v>479</v>
      </c>
      <c r="L188" s="12"/>
      <c r="M188" s="12"/>
      <c r="N188" s="12"/>
      <c r="O188" s="15"/>
      <c r="P188" s="15"/>
      <c r="Q188" s="11"/>
      <c r="R188" s="11"/>
      <c r="S188" s="11"/>
      <c r="T188" s="11"/>
      <c r="U188" s="13"/>
    </row>
    <row r="189" spans="1:21" x14ac:dyDescent="0.25">
      <c r="A189" s="34" t="str">
        <f t="shared" si="116"/>
        <v>St. John Vianney</v>
      </c>
      <c r="B189" s="12">
        <f t="shared" si="110"/>
        <v>94</v>
      </c>
      <c r="C189" s="12">
        <f t="shared" si="111"/>
        <v>0</v>
      </c>
      <c r="D189" s="12">
        <f t="shared" si="112"/>
        <v>115</v>
      </c>
      <c r="E189" s="12">
        <f t="shared" si="113"/>
        <v>209</v>
      </c>
      <c r="F189" s="34" t="s">
        <v>331</v>
      </c>
      <c r="G189" s="12" t="str">
        <f t="shared" si="114"/>
        <v>St. John Vianney</v>
      </c>
      <c r="H189" s="11">
        <v>94</v>
      </c>
      <c r="I189" s="11"/>
      <c r="J189" s="11">
        <v>115</v>
      </c>
      <c r="K189" s="11">
        <f t="shared" si="115"/>
        <v>209</v>
      </c>
      <c r="L189" s="12"/>
      <c r="M189" s="12"/>
      <c r="N189" s="12"/>
      <c r="O189" s="15"/>
      <c r="P189" s="15"/>
      <c r="Q189" s="11"/>
      <c r="R189" s="11"/>
      <c r="S189" s="11"/>
      <c r="T189" s="11"/>
      <c r="U189" s="13"/>
    </row>
    <row r="190" spans="1:21" x14ac:dyDescent="0.25">
      <c r="A190" s="34" t="str">
        <f t="shared" si="116"/>
        <v>St. John Vianney</v>
      </c>
      <c r="B190" s="12">
        <f t="shared" si="110"/>
        <v>0</v>
      </c>
      <c r="C190" s="12">
        <f t="shared" si="111"/>
        <v>0</v>
      </c>
      <c r="D190" s="12">
        <f t="shared" si="112"/>
        <v>0</v>
      </c>
      <c r="E190" s="12">
        <f t="shared" si="113"/>
        <v>0</v>
      </c>
      <c r="F190" s="34"/>
      <c r="G190" s="12" t="str">
        <f t="shared" si="114"/>
        <v>St. John Vianney</v>
      </c>
      <c r="H190" s="11"/>
      <c r="I190" s="11"/>
      <c r="J190" s="11"/>
      <c r="K190" s="11">
        <f t="shared" si="115"/>
        <v>0</v>
      </c>
      <c r="L190" s="12"/>
      <c r="M190" s="12"/>
      <c r="N190" s="12"/>
      <c r="O190" s="15"/>
      <c r="P190" s="15"/>
      <c r="Q190" s="11"/>
      <c r="R190" s="11"/>
      <c r="S190" s="11"/>
      <c r="T190" s="11"/>
      <c r="U190" s="13"/>
    </row>
    <row r="191" spans="1:21" x14ac:dyDescent="0.25">
      <c r="A191" s="34" t="str">
        <f t="shared" si="116"/>
        <v>St. John Vianney</v>
      </c>
      <c r="B191" s="12">
        <f t="shared" si="110"/>
        <v>0</v>
      </c>
      <c r="C191" s="12">
        <f t="shared" si="111"/>
        <v>0</v>
      </c>
      <c r="D191" s="12">
        <f t="shared" si="112"/>
        <v>0</v>
      </c>
      <c r="E191" s="12">
        <f t="shared" si="113"/>
        <v>0</v>
      </c>
      <c r="F191" s="15"/>
      <c r="G191" s="12" t="str">
        <f t="shared" si="114"/>
        <v>St. John Vianney</v>
      </c>
      <c r="H191" s="11"/>
      <c r="I191" s="11"/>
      <c r="J191" s="11"/>
      <c r="K191" s="11">
        <f t="shared" si="115"/>
        <v>0</v>
      </c>
      <c r="L191" s="12"/>
      <c r="M191" s="12"/>
      <c r="N191" s="12"/>
      <c r="O191" s="15"/>
      <c r="P191" s="15"/>
      <c r="Q191" s="11"/>
      <c r="R191" s="11"/>
      <c r="S191" s="11"/>
      <c r="T191" s="11"/>
      <c r="U191" s="13"/>
    </row>
    <row r="192" spans="1:21" x14ac:dyDescent="0.25">
      <c r="A192" s="34" t="str">
        <f t="shared" si="116"/>
        <v>St. John Vianney</v>
      </c>
      <c r="B192" s="12">
        <f t="shared" si="110"/>
        <v>0</v>
      </c>
      <c r="C192" s="12">
        <f t="shared" si="111"/>
        <v>0</v>
      </c>
      <c r="D192" s="12">
        <f t="shared" si="112"/>
        <v>0</v>
      </c>
      <c r="E192" s="12">
        <f t="shared" si="113"/>
        <v>0</v>
      </c>
      <c r="F192" s="15"/>
      <c r="G192" s="12" t="str">
        <f t="shared" si="114"/>
        <v>St. John Vianney</v>
      </c>
      <c r="H192" s="11"/>
      <c r="I192" s="11"/>
      <c r="J192" s="11"/>
      <c r="K192" s="11">
        <f t="shared" si="115"/>
        <v>0</v>
      </c>
      <c r="L192" s="12"/>
      <c r="M192" s="12"/>
      <c r="N192" s="12"/>
      <c r="O192" s="15"/>
      <c r="P192" s="15"/>
      <c r="Q192" s="11"/>
      <c r="R192" s="11"/>
      <c r="S192" s="11"/>
      <c r="T192" s="11"/>
      <c r="U192" s="13"/>
    </row>
    <row r="193" spans="1:21" x14ac:dyDescent="0.25">
      <c r="A193" s="34" t="str">
        <f t="shared" si="116"/>
        <v>St. John Vianney</v>
      </c>
      <c r="B193" s="12">
        <f t="shared" si="110"/>
        <v>0</v>
      </c>
      <c r="C193" s="12">
        <f t="shared" si="111"/>
        <v>0</v>
      </c>
      <c r="D193" s="12">
        <f t="shared" si="112"/>
        <v>0</v>
      </c>
      <c r="E193" s="12">
        <f t="shared" si="113"/>
        <v>0</v>
      </c>
      <c r="F193" s="15"/>
      <c r="G193" s="12" t="str">
        <f t="shared" si="114"/>
        <v>St. John Vianney</v>
      </c>
      <c r="H193" s="11"/>
      <c r="I193" s="11"/>
      <c r="J193" s="11"/>
      <c r="K193" s="11">
        <f t="shared" si="115"/>
        <v>0</v>
      </c>
      <c r="L193" s="12"/>
      <c r="M193" s="12"/>
      <c r="N193" s="12"/>
      <c r="O193" s="15"/>
      <c r="P193" s="15"/>
      <c r="Q193" s="11"/>
      <c r="R193" s="11"/>
      <c r="S193" s="11"/>
      <c r="T193" s="11"/>
      <c r="U193" s="13"/>
    </row>
    <row r="194" spans="1:21" x14ac:dyDescent="0.25">
      <c r="A194" s="11"/>
      <c r="B194" s="12"/>
      <c r="C194" s="12"/>
      <c r="D194" s="12"/>
      <c r="E194" s="12"/>
      <c r="F194" s="31" t="s">
        <v>2</v>
      </c>
      <c r="G194" s="12" t="str">
        <f>A184</f>
        <v>St. John Vianney</v>
      </c>
      <c r="H194" s="11">
        <f>SUM(H184:H193)</f>
        <v>650</v>
      </c>
      <c r="I194" s="11">
        <f>SUM(I184:I193)</f>
        <v>620</v>
      </c>
      <c r="J194" s="11">
        <f>SUM(J184:J193)</f>
        <v>593</v>
      </c>
      <c r="K194" s="11">
        <f t="shared" si="115"/>
        <v>1863</v>
      </c>
      <c r="L194" s="12"/>
      <c r="M194" s="12"/>
      <c r="N194" s="12"/>
      <c r="O194" s="15"/>
      <c r="P194" s="15"/>
      <c r="Q194" s="11"/>
      <c r="R194" s="11"/>
      <c r="S194" s="11"/>
      <c r="T194" s="11"/>
      <c r="U194" s="13"/>
    </row>
    <row r="195" spans="1:21" x14ac:dyDescent="0.25">
      <c r="A195" s="11"/>
      <c r="B195" s="12"/>
      <c r="C195" s="12"/>
      <c r="D195" s="12"/>
      <c r="E195" s="12"/>
      <c r="F195" s="15"/>
      <c r="G195" s="12"/>
      <c r="H195" s="11"/>
      <c r="I195" s="11"/>
      <c r="J195" s="11"/>
      <c r="K195" s="11"/>
      <c r="L195" s="12"/>
      <c r="M195" s="12"/>
      <c r="N195" s="12"/>
      <c r="O195" s="15"/>
      <c r="P195" s="15"/>
      <c r="Q195" s="11"/>
      <c r="R195" s="11"/>
      <c r="S195" s="11"/>
      <c r="T195" s="11"/>
      <c r="U195" s="13"/>
    </row>
    <row r="196" spans="1:21" x14ac:dyDescent="0.25">
      <c r="A196" s="11" t="s">
        <v>10</v>
      </c>
      <c r="B196" s="12">
        <f t="shared" ref="B196:B205" si="117">H196</f>
        <v>164</v>
      </c>
      <c r="C196" s="12">
        <f t="shared" ref="C196:C205" si="118">I196</f>
        <v>154</v>
      </c>
      <c r="D196" s="12">
        <f t="shared" ref="D196:D205" si="119">J196</f>
        <v>117</v>
      </c>
      <c r="E196" s="12">
        <f t="shared" ref="E196:E205" si="120">K196</f>
        <v>435</v>
      </c>
      <c r="F196" s="34" t="s">
        <v>99</v>
      </c>
      <c r="G196" s="12" t="str">
        <f t="shared" ref="G196:G205" si="121">A196</f>
        <v>Toms River East</v>
      </c>
      <c r="H196" s="11">
        <v>164</v>
      </c>
      <c r="I196" s="11">
        <v>154</v>
      </c>
      <c r="J196" s="11">
        <v>117</v>
      </c>
      <c r="K196" s="15">
        <f t="shared" ref="K196:K206" si="122">SUM(H196:J196)</f>
        <v>435</v>
      </c>
      <c r="L196" s="12"/>
      <c r="M196" s="12"/>
      <c r="N196" s="12"/>
      <c r="O196" s="15"/>
      <c r="P196" s="15"/>
      <c r="Q196" s="11"/>
      <c r="R196" s="11"/>
      <c r="S196" s="11"/>
      <c r="T196" s="11"/>
      <c r="U196" s="13"/>
    </row>
    <row r="197" spans="1:21" x14ac:dyDescent="0.25">
      <c r="A197" s="34" t="str">
        <f t="shared" ref="A197:A205" si="123">$A196</f>
        <v>Toms River East</v>
      </c>
      <c r="B197" s="12">
        <f t="shared" si="117"/>
        <v>102</v>
      </c>
      <c r="C197" s="12">
        <f t="shared" si="118"/>
        <v>105</v>
      </c>
      <c r="D197" s="12">
        <f t="shared" si="119"/>
        <v>117</v>
      </c>
      <c r="E197" s="12">
        <f t="shared" si="120"/>
        <v>324</v>
      </c>
      <c r="F197" s="34" t="s">
        <v>268</v>
      </c>
      <c r="G197" s="12" t="str">
        <f t="shared" si="121"/>
        <v>Toms River East</v>
      </c>
      <c r="H197" s="11">
        <v>102</v>
      </c>
      <c r="I197" s="11">
        <v>105</v>
      </c>
      <c r="J197" s="11">
        <v>117</v>
      </c>
      <c r="K197" s="15">
        <f t="shared" si="122"/>
        <v>324</v>
      </c>
      <c r="L197" s="12"/>
      <c r="M197" s="12"/>
      <c r="N197" s="12"/>
      <c r="O197" s="15"/>
      <c r="P197" s="15"/>
      <c r="Q197" s="11"/>
      <c r="R197" s="11"/>
      <c r="S197" s="11"/>
      <c r="T197" s="11"/>
      <c r="U197" s="13"/>
    </row>
    <row r="198" spans="1:21" x14ac:dyDescent="0.25">
      <c r="A198" s="34" t="str">
        <f t="shared" si="123"/>
        <v>Toms River East</v>
      </c>
      <c r="B198" s="12">
        <f t="shared" si="117"/>
        <v>114</v>
      </c>
      <c r="C198" s="12">
        <f t="shared" si="118"/>
        <v>84</v>
      </c>
      <c r="D198" s="12">
        <f t="shared" si="119"/>
        <v>153</v>
      </c>
      <c r="E198" s="12">
        <f t="shared" si="120"/>
        <v>351</v>
      </c>
      <c r="F198" s="34" t="s">
        <v>100</v>
      </c>
      <c r="G198" s="12" t="str">
        <f t="shared" si="121"/>
        <v>Toms River East</v>
      </c>
      <c r="H198" s="11">
        <v>114</v>
      </c>
      <c r="I198" s="11">
        <v>84</v>
      </c>
      <c r="J198" s="11">
        <v>153</v>
      </c>
      <c r="K198" s="15">
        <f t="shared" si="122"/>
        <v>351</v>
      </c>
      <c r="L198" s="12"/>
      <c r="M198" s="12"/>
      <c r="N198" s="12"/>
      <c r="O198" s="15"/>
      <c r="P198" s="15"/>
      <c r="Q198" s="11"/>
      <c r="R198" s="11"/>
      <c r="S198" s="11"/>
      <c r="T198" s="11"/>
      <c r="U198" s="13"/>
    </row>
    <row r="199" spans="1:21" x14ac:dyDescent="0.25">
      <c r="A199" s="34" t="str">
        <f t="shared" si="123"/>
        <v>Toms River East</v>
      </c>
      <c r="B199" s="12">
        <f t="shared" si="117"/>
        <v>166</v>
      </c>
      <c r="C199" s="12">
        <f t="shared" si="118"/>
        <v>139</v>
      </c>
      <c r="D199" s="12">
        <f t="shared" si="119"/>
        <v>164</v>
      </c>
      <c r="E199" s="12">
        <f t="shared" si="120"/>
        <v>469</v>
      </c>
      <c r="F199" s="34" t="s">
        <v>101</v>
      </c>
      <c r="G199" s="12" t="str">
        <f t="shared" si="121"/>
        <v>Toms River East</v>
      </c>
      <c r="H199" s="11">
        <v>166</v>
      </c>
      <c r="I199" s="11">
        <v>139</v>
      </c>
      <c r="J199" s="11">
        <v>164</v>
      </c>
      <c r="K199" s="15">
        <f t="shared" si="122"/>
        <v>469</v>
      </c>
      <c r="L199" s="12"/>
      <c r="M199" s="12"/>
      <c r="N199" s="12"/>
      <c r="O199" s="15"/>
      <c r="P199" s="15"/>
      <c r="Q199" s="11"/>
      <c r="R199" s="11"/>
      <c r="S199" s="11"/>
      <c r="T199" s="11"/>
      <c r="U199" s="13"/>
    </row>
    <row r="200" spans="1:21" x14ac:dyDescent="0.25">
      <c r="A200" s="34" t="str">
        <f t="shared" si="123"/>
        <v>Toms River East</v>
      </c>
      <c r="B200" s="12">
        <f t="shared" si="117"/>
        <v>105</v>
      </c>
      <c r="C200" s="12">
        <f t="shared" si="118"/>
        <v>167</v>
      </c>
      <c r="D200" s="12">
        <f t="shared" si="119"/>
        <v>128</v>
      </c>
      <c r="E200" s="12">
        <f t="shared" si="120"/>
        <v>400</v>
      </c>
      <c r="F200" s="34" t="s">
        <v>267</v>
      </c>
      <c r="G200" s="12" t="str">
        <f t="shared" si="121"/>
        <v>Toms River East</v>
      </c>
      <c r="H200" s="11">
        <v>105</v>
      </c>
      <c r="I200" s="11">
        <v>167</v>
      </c>
      <c r="J200" s="11">
        <v>128</v>
      </c>
      <c r="K200" s="15">
        <f t="shared" si="122"/>
        <v>400</v>
      </c>
      <c r="L200" s="12"/>
      <c r="M200" s="12"/>
      <c r="N200" s="12"/>
      <c r="O200" s="15"/>
      <c r="P200" s="15"/>
      <c r="Q200" s="11"/>
      <c r="R200" s="11"/>
      <c r="S200" s="11"/>
      <c r="T200" s="11"/>
      <c r="U200" s="13"/>
    </row>
    <row r="201" spans="1:21" x14ac:dyDescent="0.25">
      <c r="A201" s="34" t="str">
        <f t="shared" si="123"/>
        <v>Toms River East</v>
      </c>
      <c r="B201" s="12">
        <f t="shared" si="117"/>
        <v>0</v>
      </c>
      <c r="C201" s="12">
        <f t="shared" si="118"/>
        <v>0</v>
      </c>
      <c r="D201" s="12">
        <f t="shared" si="119"/>
        <v>0</v>
      </c>
      <c r="E201" s="12">
        <f t="shared" si="120"/>
        <v>0</v>
      </c>
      <c r="G201" s="12" t="str">
        <f t="shared" si="121"/>
        <v>Toms River East</v>
      </c>
      <c r="H201" s="11"/>
      <c r="I201" s="11"/>
      <c r="J201" s="11"/>
      <c r="K201" s="11">
        <f t="shared" si="122"/>
        <v>0</v>
      </c>
      <c r="L201" s="12"/>
      <c r="M201" s="12"/>
      <c r="N201" s="12"/>
      <c r="O201" s="15"/>
      <c r="P201" s="15"/>
      <c r="Q201" s="11"/>
      <c r="R201" s="11"/>
      <c r="S201" s="11"/>
      <c r="T201" s="11"/>
      <c r="U201" s="13"/>
    </row>
    <row r="202" spans="1:21" x14ac:dyDescent="0.25">
      <c r="A202" s="34" t="str">
        <f t="shared" si="123"/>
        <v>Toms River East</v>
      </c>
      <c r="B202" s="12">
        <f t="shared" si="117"/>
        <v>0</v>
      </c>
      <c r="C202" s="12">
        <f t="shared" si="118"/>
        <v>0</v>
      </c>
      <c r="D202" s="12">
        <f t="shared" si="119"/>
        <v>0</v>
      </c>
      <c r="E202" s="12">
        <f t="shared" si="120"/>
        <v>0</v>
      </c>
      <c r="G202" s="12" t="str">
        <f t="shared" si="121"/>
        <v>Toms River East</v>
      </c>
      <c r="H202" s="11"/>
      <c r="I202" s="11"/>
      <c r="J202" s="11"/>
      <c r="K202" s="11">
        <f t="shared" si="122"/>
        <v>0</v>
      </c>
      <c r="L202" s="12"/>
      <c r="M202" s="12"/>
      <c r="N202" s="12"/>
      <c r="O202" s="15"/>
      <c r="P202" s="15"/>
      <c r="Q202" s="11"/>
      <c r="R202" s="11"/>
      <c r="S202" s="11"/>
      <c r="T202" s="11"/>
      <c r="U202" s="13"/>
    </row>
    <row r="203" spans="1:21" x14ac:dyDescent="0.25">
      <c r="A203" s="34" t="str">
        <f t="shared" si="123"/>
        <v>Toms River East</v>
      </c>
      <c r="B203" s="12">
        <f t="shared" si="117"/>
        <v>0</v>
      </c>
      <c r="C203" s="12">
        <f t="shared" si="118"/>
        <v>0</v>
      </c>
      <c r="D203" s="12">
        <f t="shared" si="119"/>
        <v>0</v>
      </c>
      <c r="E203" s="12">
        <f t="shared" si="120"/>
        <v>0</v>
      </c>
      <c r="F203" s="34"/>
      <c r="G203" s="12" t="str">
        <f t="shared" si="121"/>
        <v>Toms River East</v>
      </c>
      <c r="H203" s="11"/>
      <c r="I203" s="11"/>
      <c r="J203" s="11"/>
      <c r="K203" s="11">
        <f t="shared" si="122"/>
        <v>0</v>
      </c>
      <c r="L203" s="12"/>
      <c r="M203" s="12"/>
      <c r="N203" s="12"/>
      <c r="O203" s="15"/>
      <c r="P203" s="15"/>
      <c r="Q203" s="11"/>
      <c r="R203" s="11"/>
      <c r="S203" s="11"/>
      <c r="T203" s="11"/>
      <c r="U203" s="13"/>
    </row>
    <row r="204" spans="1:21" x14ac:dyDescent="0.25">
      <c r="A204" s="34" t="str">
        <f t="shared" si="123"/>
        <v>Toms River East</v>
      </c>
      <c r="B204" s="12">
        <f t="shared" si="117"/>
        <v>0</v>
      </c>
      <c r="C204" s="12">
        <f t="shared" si="118"/>
        <v>0</v>
      </c>
      <c r="D204" s="12">
        <f t="shared" si="119"/>
        <v>0</v>
      </c>
      <c r="E204" s="12">
        <f t="shared" si="120"/>
        <v>0</v>
      </c>
      <c r="F204" s="34"/>
      <c r="G204" s="12" t="str">
        <f t="shared" si="121"/>
        <v>Toms River East</v>
      </c>
      <c r="H204" s="11"/>
      <c r="I204" s="11"/>
      <c r="J204" s="11"/>
      <c r="K204" s="11">
        <f t="shared" si="122"/>
        <v>0</v>
      </c>
      <c r="L204" s="12"/>
      <c r="M204" s="12"/>
      <c r="N204" s="12"/>
      <c r="O204" s="15"/>
      <c r="P204" s="15"/>
      <c r="Q204" s="11"/>
      <c r="R204" s="11"/>
      <c r="S204" s="11"/>
      <c r="T204" s="11"/>
      <c r="U204" s="13"/>
    </row>
    <row r="205" spans="1:21" x14ac:dyDescent="0.25">
      <c r="A205" s="34" t="str">
        <f t="shared" si="123"/>
        <v>Toms River East</v>
      </c>
      <c r="B205" s="12">
        <f t="shared" si="117"/>
        <v>0</v>
      </c>
      <c r="C205" s="12">
        <f t="shared" si="118"/>
        <v>0</v>
      </c>
      <c r="D205" s="12">
        <f t="shared" si="119"/>
        <v>0</v>
      </c>
      <c r="E205" s="12">
        <f t="shared" si="120"/>
        <v>0</v>
      </c>
      <c r="F205" s="34"/>
      <c r="G205" s="12" t="str">
        <f t="shared" si="121"/>
        <v>Toms River East</v>
      </c>
      <c r="H205" s="11"/>
      <c r="I205" s="11"/>
      <c r="J205" s="11"/>
      <c r="K205" s="11">
        <f t="shared" si="122"/>
        <v>0</v>
      </c>
      <c r="L205" s="12"/>
      <c r="M205" s="12"/>
      <c r="N205" s="12"/>
      <c r="O205" s="15"/>
      <c r="P205" s="15"/>
      <c r="Q205" s="11"/>
      <c r="R205" s="11"/>
      <c r="S205" s="11"/>
      <c r="T205" s="11"/>
      <c r="U205" s="13"/>
    </row>
    <row r="206" spans="1:21" x14ac:dyDescent="0.25">
      <c r="A206" s="11"/>
      <c r="B206" s="12"/>
      <c r="C206" s="12"/>
      <c r="D206" s="12"/>
      <c r="E206" s="12"/>
      <c r="F206" s="31" t="s">
        <v>2</v>
      </c>
      <c r="G206" s="12" t="str">
        <f>A196</f>
        <v>Toms River East</v>
      </c>
      <c r="H206" s="11">
        <f>SUM(H196:H205)</f>
        <v>651</v>
      </c>
      <c r="I206" s="11">
        <f>SUM(I196:I205)</f>
        <v>649</v>
      </c>
      <c r="J206" s="11">
        <f>SUM(J196:J205)</f>
        <v>679</v>
      </c>
      <c r="K206" s="11">
        <f t="shared" si="122"/>
        <v>1979</v>
      </c>
      <c r="L206" s="12"/>
      <c r="M206" s="12"/>
      <c r="N206" s="12"/>
      <c r="O206" s="15"/>
      <c r="P206" s="15"/>
      <c r="Q206" s="11"/>
      <c r="R206" s="11"/>
      <c r="S206" s="11"/>
      <c r="T206" s="11"/>
      <c r="U206" s="13"/>
    </row>
    <row r="207" spans="1:21" x14ac:dyDescent="0.25">
      <c r="A207" s="11"/>
      <c r="B207" s="12"/>
      <c r="C207" s="12"/>
      <c r="D207" s="12"/>
      <c r="E207" s="12"/>
      <c r="F207" s="15"/>
      <c r="G207" s="12"/>
      <c r="H207" s="11"/>
      <c r="I207" s="11"/>
      <c r="J207" s="11"/>
      <c r="K207" s="11"/>
      <c r="L207" s="12"/>
      <c r="M207" s="12"/>
      <c r="N207" s="12"/>
      <c r="O207" s="15"/>
      <c r="P207" s="15"/>
      <c r="Q207" s="11"/>
      <c r="R207" s="11"/>
      <c r="S207" s="11"/>
      <c r="T207" s="11"/>
      <c r="U207" s="13"/>
    </row>
    <row r="208" spans="1:21" x14ac:dyDescent="0.25">
      <c r="A208" s="11" t="s">
        <v>11</v>
      </c>
      <c r="B208" s="12">
        <f t="shared" ref="B208:B217" si="124">H208</f>
        <v>201</v>
      </c>
      <c r="C208" s="12">
        <f t="shared" ref="C208:C217" si="125">I208</f>
        <v>160</v>
      </c>
      <c r="D208" s="12">
        <f t="shared" ref="D208:D217" si="126">J208</f>
        <v>157</v>
      </c>
      <c r="E208" s="12">
        <f t="shared" ref="E208:E217" si="127">K208</f>
        <v>518</v>
      </c>
      <c r="F208" s="34" t="s">
        <v>269</v>
      </c>
      <c r="G208" s="12" t="str">
        <f t="shared" ref="G208:G217" si="128">A208</f>
        <v>Toms River North</v>
      </c>
      <c r="H208" s="11">
        <v>201</v>
      </c>
      <c r="I208" s="11">
        <v>160</v>
      </c>
      <c r="J208" s="11">
        <v>157</v>
      </c>
      <c r="K208" s="11">
        <f t="shared" ref="K208:K218" si="129">SUM(H208:J208)</f>
        <v>518</v>
      </c>
      <c r="L208" s="12"/>
      <c r="M208" s="12"/>
      <c r="N208" s="12"/>
      <c r="O208" s="15"/>
      <c r="P208" s="15"/>
      <c r="Q208" s="11"/>
      <c r="R208" s="11"/>
      <c r="S208" s="11"/>
      <c r="T208" s="11"/>
      <c r="U208" s="13"/>
    </row>
    <row r="209" spans="1:21" x14ac:dyDescent="0.25">
      <c r="A209" s="34" t="str">
        <f t="shared" ref="A209:A217" si="130">$A208</f>
        <v>Toms River North</v>
      </c>
      <c r="B209" s="12">
        <f t="shared" si="124"/>
        <v>188</v>
      </c>
      <c r="C209" s="12">
        <f t="shared" si="125"/>
        <v>202</v>
      </c>
      <c r="D209" s="12">
        <f t="shared" si="126"/>
        <v>190</v>
      </c>
      <c r="E209" s="12">
        <f t="shared" si="127"/>
        <v>580</v>
      </c>
      <c r="F209" s="34" t="s">
        <v>103</v>
      </c>
      <c r="G209" s="12" t="str">
        <f t="shared" si="128"/>
        <v>Toms River North</v>
      </c>
      <c r="H209" s="11">
        <v>188</v>
      </c>
      <c r="I209" s="11">
        <v>202</v>
      </c>
      <c r="J209" s="11">
        <v>190</v>
      </c>
      <c r="K209" s="15">
        <f t="shared" si="129"/>
        <v>580</v>
      </c>
      <c r="L209" s="12"/>
      <c r="M209" s="12"/>
      <c r="N209" s="12"/>
      <c r="O209" s="15"/>
      <c r="P209" s="15"/>
      <c r="Q209" s="11"/>
      <c r="R209" s="11"/>
      <c r="S209" s="11"/>
      <c r="T209" s="11"/>
      <c r="U209" s="13"/>
    </row>
    <row r="210" spans="1:21" x14ac:dyDescent="0.25">
      <c r="A210" s="34" t="str">
        <f t="shared" si="130"/>
        <v>Toms River North</v>
      </c>
      <c r="B210" s="12">
        <f t="shared" si="124"/>
        <v>0</v>
      </c>
      <c r="C210" s="12">
        <f t="shared" si="125"/>
        <v>0</v>
      </c>
      <c r="D210" s="12">
        <f t="shared" si="126"/>
        <v>0</v>
      </c>
      <c r="E210" s="12">
        <f t="shared" si="127"/>
        <v>0</v>
      </c>
      <c r="F210" s="34" t="s">
        <v>102</v>
      </c>
      <c r="G210" s="12" t="str">
        <f t="shared" si="128"/>
        <v>Toms River North</v>
      </c>
      <c r="H210" s="11"/>
      <c r="I210" s="11"/>
      <c r="J210" s="11"/>
      <c r="K210" s="15">
        <f t="shared" si="129"/>
        <v>0</v>
      </c>
      <c r="L210" s="12"/>
      <c r="M210" s="12"/>
      <c r="N210" s="12"/>
      <c r="O210" s="15"/>
      <c r="P210" s="15"/>
      <c r="Q210" s="11"/>
      <c r="R210" s="11"/>
      <c r="S210" s="11"/>
      <c r="T210" s="11"/>
      <c r="U210" s="13"/>
    </row>
    <row r="211" spans="1:21" x14ac:dyDescent="0.25">
      <c r="A211" s="34" t="str">
        <f t="shared" si="130"/>
        <v>Toms River North</v>
      </c>
      <c r="B211" s="12">
        <f t="shared" si="124"/>
        <v>137</v>
      </c>
      <c r="C211" s="12">
        <f t="shared" si="125"/>
        <v>202</v>
      </c>
      <c r="D211" s="12">
        <f t="shared" si="126"/>
        <v>191</v>
      </c>
      <c r="E211" s="12">
        <f t="shared" si="127"/>
        <v>530</v>
      </c>
      <c r="F211" s="34" t="s">
        <v>270</v>
      </c>
      <c r="G211" s="12" t="str">
        <f t="shared" si="128"/>
        <v>Toms River North</v>
      </c>
      <c r="H211" s="11">
        <v>137</v>
      </c>
      <c r="I211" s="11">
        <v>202</v>
      </c>
      <c r="J211" s="11">
        <v>191</v>
      </c>
      <c r="K211" s="15">
        <f t="shared" si="129"/>
        <v>530</v>
      </c>
      <c r="L211" s="12"/>
      <c r="M211" s="12"/>
      <c r="N211" s="12"/>
      <c r="O211" s="15"/>
      <c r="P211" s="15"/>
      <c r="Q211" s="11"/>
      <c r="R211" s="11"/>
      <c r="S211" s="11"/>
      <c r="T211" s="11"/>
      <c r="U211" s="13"/>
    </row>
    <row r="212" spans="1:21" x14ac:dyDescent="0.25">
      <c r="A212" s="34" t="str">
        <f t="shared" si="130"/>
        <v>Toms River North</v>
      </c>
      <c r="B212" s="12">
        <f t="shared" si="124"/>
        <v>194</v>
      </c>
      <c r="C212" s="12">
        <f t="shared" si="125"/>
        <v>184</v>
      </c>
      <c r="D212" s="12">
        <f t="shared" si="126"/>
        <v>146</v>
      </c>
      <c r="E212" s="12">
        <f t="shared" si="127"/>
        <v>524</v>
      </c>
      <c r="F212" s="34" t="s">
        <v>271</v>
      </c>
      <c r="G212" s="12" t="str">
        <f t="shared" si="128"/>
        <v>Toms River North</v>
      </c>
      <c r="H212" s="11">
        <v>194</v>
      </c>
      <c r="I212" s="11">
        <v>184</v>
      </c>
      <c r="J212" s="11">
        <v>146</v>
      </c>
      <c r="K212" s="15">
        <f t="shared" si="129"/>
        <v>524</v>
      </c>
      <c r="L212" s="12"/>
      <c r="M212" s="12"/>
      <c r="N212" s="12"/>
      <c r="O212" s="15"/>
      <c r="P212" s="15"/>
      <c r="Q212" s="11"/>
      <c r="R212" s="11"/>
      <c r="S212" s="11"/>
      <c r="T212" s="11"/>
      <c r="U212" s="13"/>
    </row>
    <row r="213" spans="1:21" x14ac:dyDescent="0.25">
      <c r="A213" s="34" t="str">
        <f t="shared" si="130"/>
        <v>Toms River North</v>
      </c>
      <c r="B213" s="12">
        <f t="shared" si="124"/>
        <v>159</v>
      </c>
      <c r="C213" s="12">
        <f t="shared" si="125"/>
        <v>182</v>
      </c>
      <c r="D213" s="12">
        <f t="shared" si="126"/>
        <v>165</v>
      </c>
      <c r="E213" s="12">
        <f t="shared" si="127"/>
        <v>506</v>
      </c>
      <c r="F213" s="34" t="s">
        <v>272</v>
      </c>
      <c r="G213" s="12" t="str">
        <f t="shared" si="128"/>
        <v>Toms River North</v>
      </c>
      <c r="H213" s="11">
        <v>159</v>
      </c>
      <c r="I213" s="11">
        <v>182</v>
      </c>
      <c r="J213" s="11">
        <v>165</v>
      </c>
      <c r="K213" s="15">
        <f t="shared" si="129"/>
        <v>506</v>
      </c>
      <c r="L213" s="12"/>
      <c r="M213" s="12"/>
      <c r="N213" s="12"/>
      <c r="O213" s="15"/>
      <c r="P213" s="15"/>
      <c r="Q213" s="11"/>
      <c r="R213" s="11"/>
      <c r="S213" s="11"/>
      <c r="T213" s="11"/>
      <c r="U213" s="13"/>
    </row>
    <row r="214" spans="1:21" x14ac:dyDescent="0.25">
      <c r="A214" s="34" t="str">
        <f t="shared" si="130"/>
        <v>Toms River North</v>
      </c>
      <c r="B214" s="12">
        <f t="shared" si="124"/>
        <v>0</v>
      </c>
      <c r="C214" s="12">
        <f t="shared" si="125"/>
        <v>0</v>
      </c>
      <c r="D214" s="12">
        <f t="shared" si="126"/>
        <v>0</v>
      </c>
      <c r="E214" s="12">
        <f t="shared" si="127"/>
        <v>0</v>
      </c>
      <c r="F214" s="15" t="s">
        <v>273</v>
      </c>
      <c r="G214" s="12" t="str">
        <f t="shared" si="128"/>
        <v>Toms River North</v>
      </c>
      <c r="H214" s="11"/>
      <c r="I214" s="11"/>
      <c r="J214" s="11"/>
      <c r="K214" s="11">
        <f t="shared" si="129"/>
        <v>0</v>
      </c>
      <c r="L214" s="12"/>
      <c r="M214" s="12"/>
      <c r="N214" s="12"/>
      <c r="O214" s="15"/>
      <c r="P214" s="15"/>
      <c r="Q214" s="11"/>
      <c r="R214" s="11"/>
      <c r="S214" s="11"/>
      <c r="T214" s="11"/>
      <c r="U214" s="13"/>
    </row>
    <row r="215" spans="1:21" x14ac:dyDescent="0.25">
      <c r="A215" s="34" t="str">
        <f t="shared" si="130"/>
        <v>Toms River North</v>
      </c>
      <c r="B215" s="12">
        <f t="shared" si="124"/>
        <v>0</v>
      </c>
      <c r="C215" s="12">
        <f t="shared" si="125"/>
        <v>0</v>
      </c>
      <c r="D215" s="12">
        <f t="shared" si="126"/>
        <v>0</v>
      </c>
      <c r="E215" s="12">
        <f t="shared" si="127"/>
        <v>0</v>
      </c>
      <c r="F215" s="15"/>
      <c r="G215" s="12" t="str">
        <f t="shared" si="128"/>
        <v>Toms River North</v>
      </c>
      <c r="H215" s="11"/>
      <c r="I215" s="11"/>
      <c r="J215" s="11"/>
      <c r="K215" s="11">
        <f t="shared" si="129"/>
        <v>0</v>
      </c>
      <c r="L215" s="12"/>
      <c r="M215" s="12"/>
      <c r="N215" s="12"/>
      <c r="O215" s="15"/>
      <c r="P215" s="15"/>
      <c r="Q215" s="11"/>
      <c r="R215" s="11"/>
      <c r="S215" s="11"/>
      <c r="T215" s="11"/>
      <c r="U215" s="13"/>
    </row>
    <row r="216" spans="1:21" x14ac:dyDescent="0.25">
      <c r="A216" s="34" t="str">
        <f t="shared" si="130"/>
        <v>Toms River North</v>
      </c>
      <c r="B216" s="12">
        <f t="shared" si="124"/>
        <v>0</v>
      </c>
      <c r="C216" s="12">
        <f t="shared" si="125"/>
        <v>0</v>
      </c>
      <c r="D216" s="12">
        <f t="shared" si="126"/>
        <v>0</v>
      </c>
      <c r="E216" s="12">
        <f t="shared" si="127"/>
        <v>0</v>
      </c>
      <c r="F216" s="15"/>
      <c r="G216" s="12" t="str">
        <f t="shared" si="128"/>
        <v>Toms River North</v>
      </c>
      <c r="H216" s="11"/>
      <c r="I216" s="11"/>
      <c r="J216" s="11"/>
      <c r="K216" s="11">
        <f t="shared" si="129"/>
        <v>0</v>
      </c>
      <c r="L216" s="12"/>
      <c r="M216" s="12"/>
      <c r="N216" s="12"/>
      <c r="O216" s="15"/>
      <c r="P216" s="15"/>
      <c r="Q216" s="11"/>
      <c r="R216" s="11"/>
      <c r="S216" s="11"/>
      <c r="T216" s="11"/>
      <c r="U216" s="13"/>
    </row>
    <row r="217" spans="1:21" x14ac:dyDescent="0.25">
      <c r="A217" s="34" t="str">
        <f t="shared" si="130"/>
        <v>Toms River North</v>
      </c>
      <c r="B217" s="12">
        <f t="shared" si="124"/>
        <v>0</v>
      </c>
      <c r="C217" s="12">
        <f t="shared" si="125"/>
        <v>0</v>
      </c>
      <c r="D217" s="12">
        <f t="shared" si="126"/>
        <v>0</v>
      </c>
      <c r="E217" s="12">
        <f t="shared" si="127"/>
        <v>0</v>
      </c>
      <c r="F217" s="15"/>
      <c r="G217" s="12" t="str">
        <f t="shared" si="128"/>
        <v>Toms River North</v>
      </c>
      <c r="H217" s="11"/>
      <c r="I217" s="11"/>
      <c r="J217" s="11"/>
      <c r="K217" s="11">
        <f t="shared" si="129"/>
        <v>0</v>
      </c>
      <c r="L217" s="12"/>
      <c r="M217" s="12"/>
      <c r="N217" s="12"/>
      <c r="O217" s="15"/>
      <c r="P217" s="15"/>
      <c r="Q217" s="11"/>
      <c r="R217" s="11"/>
      <c r="S217" s="11"/>
      <c r="T217" s="11"/>
      <c r="U217" s="13"/>
    </row>
    <row r="218" spans="1:21" x14ac:dyDescent="0.25">
      <c r="A218" s="11"/>
      <c r="B218" s="12"/>
      <c r="C218" s="12"/>
      <c r="D218" s="12"/>
      <c r="E218" s="12"/>
      <c r="F218" s="31" t="s">
        <v>2</v>
      </c>
      <c r="G218" s="12" t="str">
        <f>A208</f>
        <v>Toms River North</v>
      </c>
      <c r="H218" s="11">
        <f>SUM(H208:H217)</f>
        <v>879</v>
      </c>
      <c r="I218" s="11">
        <f>SUM(I208:I217)</f>
        <v>930</v>
      </c>
      <c r="J218" s="11">
        <f>SUM(J208:J217)</f>
        <v>849</v>
      </c>
      <c r="K218" s="11">
        <f t="shared" si="129"/>
        <v>2658</v>
      </c>
      <c r="L218" s="12"/>
      <c r="M218" s="12"/>
      <c r="N218" s="12"/>
      <c r="O218" s="15"/>
      <c r="P218" s="15"/>
      <c r="Q218" s="11"/>
      <c r="R218" s="11"/>
      <c r="S218" s="11"/>
      <c r="T218" s="11"/>
      <c r="U218" s="13"/>
    </row>
    <row r="219" spans="1:21" x14ac:dyDescent="0.25">
      <c r="A219" s="11"/>
      <c r="B219" s="12"/>
      <c r="C219" s="12"/>
      <c r="D219" s="12"/>
      <c r="E219" s="12"/>
      <c r="F219" s="15"/>
      <c r="G219" s="12"/>
      <c r="H219" s="11"/>
      <c r="I219" s="11"/>
      <c r="J219" s="11"/>
      <c r="K219" s="11"/>
    </row>
    <row r="220" spans="1:21" x14ac:dyDescent="0.25">
      <c r="A220" s="11" t="s">
        <v>12</v>
      </c>
      <c r="B220" s="12">
        <f t="shared" ref="B220:B229" si="131">H220</f>
        <v>172</v>
      </c>
      <c r="C220" s="12">
        <f t="shared" ref="C220:C229" si="132">I220</f>
        <v>148</v>
      </c>
      <c r="D220" s="12">
        <f t="shared" ref="D220:D229" si="133">J220</f>
        <v>148</v>
      </c>
      <c r="E220" s="12">
        <f t="shared" ref="E220:E229" si="134">K220</f>
        <v>468</v>
      </c>
      <c r="F220" s="34" t="s">
        <v>104</v>
      </c>
      <c r="G220" s="12" t="str">
        <f t="shared" ref="G220:G229" si="135">A220</f>
        <v>Toms River South</v>
      </c>
      <c r="H220" s="11">
        <v>172</v>
      </c>
      <c r="I220" s="11">
        <v>148</v>
      </c>
      <c r="J220" s="11">
        <v>148</v>
      </c>
      <c r="K220" s="15">
        <f t="shared" ref="K220:K230" si="136">SUM(H220:J220)</f>
        <v>468</v>
      </c>
    </row>
    <row r="221" spans="1:21" x14ac:dyDescent="0.25">
      <c r="A221" s="34" t="str">
        <f t="shared" ref="A221:A229" si="137">$A220</f>
        <v>Toms River South</v>
      </c>
      <c r="B221" s="12">
        <f t="shared" si="131"/>
        <v>212</v>
      </c>
      <c r="C221" s="12">
        <f t="shared" si="132"/>
        <v>176</v>
      </c>
      <c r="D221" s="12">
        <f t="shared" si="133"/>
        <v>226</v>
      </c>
      <c r="E221" s="12">
        <f t="shared" si="134"/>
        <v>614</v>
      </c>
      <c r="F221" s="28" t="s">
        <v>274</v>
      </c>
      <c r="G221" s="12" t="str">
        <f t="shared" si="135"/>
        <v>Toms River South</v>
      </c>
      <c r="H221" s="11">
        <v>212</v>
      </c>
      <c r="I221" s="11">
        <v>176</v>
      </c>
      <c r="J221" s="11">
        <v>226</v>
      </c>
      <c r="K221" s="36">
        <f t="shared" si="136"/>
        <v>614</v>
      </c>
    </row>
    <row r="222" spans="1:21" x14ac:dyDescent="0.25">
      <c r="A222" s="34" t="str">
        <f t="shared" si="137"/>
        <v>Toms River South</v>
      </c>
      <c r="B222" s="12">
        <f t="shared" si="131"/>
        <v>184</v>
      </c>
      <c r="C222" s="12">
        <f t="shared" si="132"/>
        <v>160</v>
      </c>
      <c r="D222" s="12">
        <f t="shared" si="133"/>
        <v>158</v>
      </c>
      <c r="E222" s="12">
        <f t="shared" si="134"/>
        <v>502</v>
      </c>
      <c r="F222" s="34" t="s">
        <v>107</v>
      </c>
      <c r="G222" s="12" t="str">
        <f t="shared" si="135"/>
        <v>Toms River South</v>
      </c>
      <c r="H222" s="11">
        <v>184</v>
      </c>
      <c r="I222" s="11">
        <v>160</v>
      </c>
      <c r="J222" s="11">
        <v>158</v>
      </c>
      <c r="K222" s="15">
        <f t="shared" si="136"/>
        <v>502</v>
      </c>
    </row>
    <row r="223" spans="1:21" x14ac:dyDescent="0.25">
      <c r="A223" s="34" t="str">
        <f t="shared" si="137"/>
        <v>Toms River South</v>
      </c>
      <c r="B223" s="12">
        <f t="shared" si="131"/>
        <v>143</v>
      </c>
      <c r="C223" s="12">
        <f t="shared" si="132"/>
        <v>140</v>
      </c>
      <c r="D223" s="12">
        <f t="shared" si="133"/>
        <v>156</v>
      </c>
      <c r="E223" s="12">
        <f t="shared" si="134"/>
        <v>439</v>
      </c>
      <c r="F223" s="34" t="s">
        <v>106</v>
      </c>
      <c r="G223" s="12" t="str">
        <f t="shared" si="135"/>
        <v>Toms River South</v>
      </c>
      <c r="H223" s="11">
        <v>143</v>
      </c>
      <c r="I223" s="11">
        <v>140</v>
      </c>
      <c r="J223" s="11">
        <v>156</v>
      </c>
      <c r="K223" s="11">
        <f t="shared" si="136"/>
        <v>439</v>
      </c>
    </row>
    <row r="224" spans="1:21" x14ac:dyDescent="0.25">
      <c r="A224" s="34" t="str">
        <f t="shared" si="137"/>
        <v>Toms River South</v>
      </c>
      <c r="B224" s="12">
        <f t="shared" si="131"/>
        <v>182</v>
      </c>
      <c r="C224" s="12">
        <f t="shared" si="132"/>
        <v>204</v>
      </c>
      <c r="D224" s="12">
        <f t="shared" si="133"/>
        <v>173</v>
      </c>
      <c r="E224" s="12">
        <f t="shared" si="134"/>
        <v>559</v>
      </c>
      <c r="F224" s="34" t="s">
        <v>105</v>
      </c>
      <c r="G224" s="12" t="str">
        <f t="shared" si="135"/>
        <v>Toms River South</v>
      </c>
      <c r="H224" s="11">
        <v>182</v>
      </c>
      <c r="I224" s="11">
        <v>204</v>
      </c>
      <c r="J224" s="11">
        <v>173</v>
      </c>
      <c r="K224" s="15">
        <f t="shared" si="136"/>
        <v>559</v>
      </c>
    </row>
    <row r="225" spans="1:11" x14ac:dyDescent="0.25">
      <c r="A225" s="34" t="str">
        <f t="shared" si="137"/>
        <v>Toms River South</v>
      </c>
      <c r="B225" s="12">
        <f t="shared" si="131"/>
        <v>0</v>
      </c>
      <c r="C225" s="12">
        <f t="shared" si="132"/>
        <v>0</v>
      </c>
      <c r="D225" s="12">
        <f t="shared" si="133"/>
        <v>0</v>
      </c>
      <c r="E225" s="12">
        <f t="shared" si="134"/>
        <v>0</v>
      </c>
      <c r="G225" s="12" t="str">
        <f t="shared" si="135"/>
        <v>Toms River South</v>
      </c>
      <c r="H225" s="11"/>
      <c r="I225" s="11"/>
      <c r="J225" s="11"/>
      <c r="K225" s="15">
        <f t="shared" si="136"/>
        <v>0</v>
      </c>
    </row>
    <row r="226" spans="1:11" x14ac:dyDescent="0.25">
      <c r="A226" s="34" t="str">
        <f t="shared" si="137"/>
        <v>Toms River South</v>
      </c>
      <c r="B226" s="12">
        <f t="shared" si="131"/>
        <v>0</v>
      </c>
      <c r="C226" s="12">
        <f t="shared" si="132"/>
        <v>0</v>
      </c>
      <c r="D226" s="12">
        <f t="shared" si="133"/>
        <v>0</v>
      </c>
      <c r="E226" s="12">
        <f t="shared" si="134"/>
        <v>0</v>
      </c>
      <c r="G226" s="12" t="str">
        <f t="shared" si="135"/>
        <v>Toms River South</v>
      </c>
      <c r="H226" s="11"/>
      <c r="I226" s="11"/>
      <c r="J226" s="11"/>
      <c r="K226" s="11">
        <f t="shared" si="136"/>
        <v>0</v>
      </c>
    </row>
    <row r="227" spans="1:11" x14ac:dyDescent="0.25">
      <c r="A227" s="34" t="str">
        <f t="shared" si="137"/>
        <v>Toms River South</v>
      </c>
      <c r="B227" s="12">
        <f t="shared" si="131"/>
        <v>0</v>
      </c>
      <c r="C227" s="12">
        <f t="shared" si="132"/>
        <v>0</v>
      </c>
      <c r="D227" s="12">
        <f t="shared" si="133"/>
        <v>0</v>
      </c>
      <c r="E227" s="12">
        <f t="shared" si="134"/>
        <v>0</v>
      </c>
      <c r="G227" s="12" t="str">
        <f t="shared" si="135"/>
        <v>Toms River South</v>
      </c>
      <c r="H227" s="11"/>
      <c r="I227" s="11"/>
      <c r="J227" s="11"/>
      <c r="K227" s="11">
        <f t="shared" si="136"/>
        <v>0</v>
      </c>
    </row>
    <row r="228" spans="1:11" x14ac:dyDescent="0.25">
      <c r="A228" s="34" t="str">
        <f t="shared" si="137"/>
        <v>Toms River South</v>
      </c>
      <c r="B228" s="12">
        <f t="shared" si="131"/>
        <v>0</v>
      </c>
      <c r="C228" s="12">
        <f t="shared" si="132"/>
        <v>0</v>
      </c>
      <c r="D228" s="12">
        <f t="shared" si="133"/>
        <v>0</v>
      </c>
      <c r="E228" s="12">
        <f t="shared" si="134"/>
        <v>0</v>
      </c>
      <c r="F228" s="34"/>
      <c r="G228" s="12" t="str">
        <f t="shared" si="135"/>
        <v>Toms River South</v>
      </c>
      <c r="H228" s="11"/>
      <c r="I228" s="11"/>
      <c r="J228" s="11"/>
      <c r="K228" s="11">
        <f t="shared" si="136"/>
        <v>0</v>
      </c>
    </row>
    <row r="229" spans="1:11" x14ac:dyDescent="0.25">
      <c r="A229" s="34" t="str">
        <f t="shared" si="137"/>
        <v>Toms River South</v>
      </c>
      <c r="B229" s="12">
        <f t="shared" si="131"/>
        <v>0</v>
      </c>
      <c r="C229" s="12">
        <f t="shared" si="132"/>
        <v>0</v>
      </c>
      <c r="D229" s="12">
        <f t="shared" si="133"/>
        <v>0</v>
      </c>
      <c r="E229" s="12">
        <f t="shared" si="134"/>
        <v>0</v>
      </c>
      <c r="F229" s="34"/>
      <c r="G229" s="12" t="str">
        <f t="shared" si="135"/>
        <v>Toms River South</v>
      </c>
      <c r="H229" s="11"/>
      <c r="I229" s="11"/>
      <c r="J229" s="11"/>
      <c r="K229" s="11">
        <f t="shared" si="136"/>
        <v>0</v>
      </c>
    </row>
    <row r="230" spans="1:11" x14ac:dyDescent="0.25">
      <c r="A230" s="11"/>
      <c r="B230" s="12"/>
      <c r="C230" s="12"/>
      <c r="D230" s="12"/>
      <c r="E230" s="12"/>
      <c r="F230" s="31" t="s">
        <v>2</v>
      </c>
      <c r="G230" s="12" t="str">
        <f>A220</f>
        <v>Toms River South</v>
      </c>
      <c r="H230" s="11">
        <f>SUM(H220:H229)</f>
        <v>893</v>
      </c>
      <c r="I230" s="11">
        <f>SUM(I220:I229)</f>
        <v>828</v>
      </c>
      <c r="J230" s="11">
        <f>SUM(J220:J229)</f>
        <v>861</v>
      </c>
      <c r="K230" s="11">
        <f t="shared" si="136"/>
        <v>2582</v>
      </c>
    </row>
    <row r="232" spans="1:11" x14ac:dyDescent="0.25">
      <c r="A232" s="11" t="s">
        <v>275</v>
      </c>
      <c r="B232" s="12">
        <f t="shared" ref="B232:B241" si="138">H232</f>
        <v>113</v>
      </c>
      <c r="C232" s="12">
        <f t="shared" ref="C232:C241" si="139">I232</f>
        <v>0</v>
      </c>
      <c r="D232" s="12">
        <f t="shared" ref="D232:D241" si="140">J232</f>
        <v>97</v>
      </c>
      <c r="E232" s="12">
        <f t="shared" ref="E232:E241" si="141">K232</f>
        <v>210</v>
      </c>
      <c r="F232" s="34" t="s">
        <v>283</v>
      </c>
      <c r="G232" s="12" t="str">
        <f t="shared" ref="G232:G241" si="142">A232</f>
        <v>Wall</v>
      </c>
      <c r="H232" s="11">
        <v>113</v>
      </c>
      <c r="I232" s="11"/>
      <c r="J232" s="11">
        <v>97</v>
      </c>
      <c r="K232" s="15">
        <f t="shared" ref="K232:K242" si="143">SUM(H232:J232)</f>
        <v>210</v>
      </c>
    </row>
    <row r="233" spans="1:11" x14ac:dyDescent="0.25">
      <c r="A233" s="34" t="str">
        <f t="shared" ref="A233:A241" si="144">$A232</f>
        <v>Wall</v>
      </c>
      <c r="B233" s="12">
        <f t="shared" si="138"/>
        <v>126</v>
      </c>
      <c r="C233" s="12">
        <f t="shared" si="139"/>
        <v>178</v>
      </c>
      <c r="D233" s="12">
        <f t="shared" si="140"/>
        <v>142</v>
      </c>
      <c r="E233" s="12">
        <f t="shared" si="141"/>
        <v>446</v>
      </c>
      <c r="F233" s="34" t="s">
        <v>284</v>
      </c>
      <c r="G233" s="12" t="str">
        <f t="shared" si="142"/>
        <v>Wall</v>
      </c>
      <c r="H233" s="11">
        <v>126</v>
      </c>
      <c r="I233" s="11">
        <v>178</v>
      </c>
      <c r="J233" s="11">
        <v>142</v>
      </c>
      <c r="K233" s="36">
        <f t="shared" si="143"/>
        <v>446</v>
      </c>
    </row>
    <row r="234" spans="1:11" x14ac:dyDescent="0.25">
      <c r="A234" s="34" t="str">
        <f t="shared" si="144"/>
        <v>Wall</v>
      </c>
      <c r="B234" s="12">
        <f t="shared" si="138"/>
        <v>0</v>
      </c>
      <c r="C234" s="12">
        <f t="shared" si="139"/>
        <v>0</v>
      </c>
      <c r="D234" s="12">
        <f t="shared" si="140"/>
        <v>0</v>
      </c>
      <c r="E234" s="12">
        <f t="shared" si="141"/>
        <v>0</v>
      </c>
      <c r="F234" s="34" t="s">
        <v>285</v>
      </c>
      <c r="G234" s="12" t="str">
        <f t="shared" si="142"/>
        <v>Wall</v>
      </c>
      <c r="H234" s="11"/>
      <c r="I234" s="11"/>
      <c r="J234" s="11"/>
      <c r="K234" s="15">
        <f t="shared" si="143"/>
        <v>0</v>
      </c>
    </row>
    <row r="235" spans="1:11" x14ac:dyDescent="0.25">
      <c r="A235" s="34" t="str">
        <f t="shared" si="144"/>
        <v>Wall</v>
      </c>
      <c r="B235" s="12">
        <f t="shared" si="138"/>
        <v>142</v>
      </c>
      <c r="C235" s="12">
        <f t="shared" si="139"/>
        <v>141</v>
      </c>
      <c r="D235" s="12">
        <f t="shared" si="140"/>
        <v>108</v>
      </c>
      <c r="E235" s="12">
        <f t="shared" si="141"/>
        <v>391</v>
      </c>
      <c r="F235" s="34" t="s">
        <v>286</v>
      </c>
      <c r="G235" s="12" t="str">
        <f t="shared" si="142"/>
        <v>Wall</v>
      </c>
      <c r="H235" s="11">
        <v>142</v>
      </c>
      <c r="I235" s="11">
        <v>141</v>
      </c>
      <c r="J235" s="11">
        <v>108</v>
      </c>
      <c r="K235" s="11">
        <f t="shared" si="143"/>
        <v>391</v>
      </c>
    </row>
    <row r="236" spans="1:11" x14ac:dyDescent="0.25">
      <c r="A236" s="34" t="str">
        <f t="shared" si="144"/>
        <v>Wall</v>
      </c>
      <c r="B236" s="12">
        <f t="shared" si="138"/>
        <v>118</v>
      </c>
      <c r="C236" s="12">
        <f t="shared" si="139"/>
        <v>116</v>
      </c>
      <c r="D236" s="12">
        <f t="shared" si="140"/>
        <v>143</v>
      </c>
      <c r="E236" s="12">
        <f t="shared" si="141"/>
        <v>377</v>
      </c>
      <c r="F236" s="34" t="s">
        <v>287</v>
      </c>
      <c r="G236" s="12" t="str">
        <f t="shared" si="142"/>
        <v>Wall</v>
      </c>
      <c r="H236" s="11">
        <v>118</v>
      </c>
      <c r="I236" s="11">
        <v>116</v>
      </c>
      <c r="J236" s="11">
        <v>143</v>
      </c>
      <c r="K236" s="15">
        <f t="shared" si="143"/>
        <v>377</v>
      </c>
    </row>
    <row r="237" spans="1:11" x14ac:dyDescent="0.25">
      <c r="A237" s="34" t="str">
        <f t="shared" si="144"/>
        <v>Wall</v>
      </c>
      <c r="B237" s="12">
        <f t="shared" si="138"/>
        <v>0</v>
      </c>
      <c r="C237" s="12">
        <f t="shared" si="139"/>
        <v>82</v>
      </c>
      <c r="D237" s="12">
        <f t="shared" si="140"/>
        <v>0</v>
      </c>
      <c r="E237" s="12">
        <f t="shared" si="141"/>
        <v>82</v>
      </c>
      <c r="F237" s="34" t="s">
        <v>288</v>
      </c>
      <c r="G237" s="12" t="str">
        <f t="shared" si="142"/>
        <v>Wall</v>
      </c>
      <c r="H237" s="11"/>
      <c r="I237" s="11">
        <v>82</v>
      </c>
      <c r="J237" s="11"/>
      <c r="K237" s="15">
        <f t="shared" si="143"/>
        <v>82</v>
      </c>
    </row>
    <row r="238" spans="1:11" x14ac:dyDescent="0.25">
      <c r="A238" s="34" t="str">
        <f t="shared" si="144"/>
        <v>Wall</v>
      </c>
      <c r="B238" s="12">
        <f t="shared" si="138"/>
        <v>137</v>
      </c>
      <c r="C238" s="12">
        <f t="shared" si="139"/>
        <v>110</v>
      </c>
      <c r="D238" s="12">
        <f t="shared" si="140"/>
        <v>96</v>
      </c>
      <c r="E238" s="12">
        <f t="shared" si="141"/>
        <v>343</v>
      </c>
      <c r="F238" s="34" t="s">
        <v>289</v>
      </c>
      <c r="G238" s="12" t="str">
        <f t="shared" si="142"/>
        <v>Wall</v>
      </c>
      <c r="H238" s="11">
        <v>137</v>
      </c>
      <c r="I238" s="11">
        <v>110</v>
      </c>
      <c r="J238" s="42">
        <v>96</v>
      </c>
      <c r="K238" s="11">
        <f t="shared" si="143"/>
        <v>343</v>
      </c>
    </row>
    <row r="239" spans="1:11" x14ac:dyDescent="0.25">
      <c r="A239" s="34" t="str">
        <f t="shared" si="144"/>
        <v>Wall</v>
      </c>
      <c r="B239" s="12">
        <f t="shared" si="138"/>
        <v>0</v>
      </c>
      <c r="C239" s="12">
        <f t="shared" si="139"/>
        <v>0</v>
      </c>
      <c r="D239" s="12">
        <f t="shared" si="140"/>
        <v>0</v>
      </c>
      <c r="E239" s="12">
        <f t="shared" si="141"/>
        <v>0</v>
      </c>
      <c r="F239" s="34"/>
      <c r="G239" s="12" t="str">
        <f t="shared" si="142"/>
        <v>Wall</v>
      </c>
      <c r="H239" s="11"/>
      <c r="I239" s="11"/>
      <c r="J239" s="11"/>
      <c r="K239" s="11">
        <f t="shared" si="143"/>
        <v>0</v>
      </c>
    </row>
    <row r="240" spans="1:11" x14ac:dyDescent="0.25">
      <c r="A240" s="34" t="str">
        <f t="shared" si="144"/>
        <v>Wall</v>
      </c>
      <c r="B240" s="12">
        <f t="shared" si="138"/>
        <v>0</v>
      </c>
      <c r="C240" s="12">
        <f t="shared" si="139"/>
        <v>0</v>
      </c>
      <c r="D240" s="12">
        <f t="shared" si="140"/>
        <v>0</v>
      </c>
      <c r="E240" s="12">
        <f t="shared" si="141"/>
        <v>0</v>
      </c>
      <c r="F240" s="34"/>
      <c r="G240" s="12" t="str">
        <f t="shared" si="142"/>
        <v>Wall</v>
      </c>
      <c r="H240" s="11"/>
      <c r="I240" s="11"/>
      <c r="J240" s="11"/>
      <c r="K240" s="11">
        <f t="shared" si="143"/>
        <v>0</v>
      </c>
    </row>
    <row r="241" spans="1:11" x14ac:dyDescent="0.25">
      <c r="A241" s="34" t="str">
        <f t="shared" si="144"/>
        <v>Wall</v>
      </c>
      <c r="B241" s="12">
        <f t="shared" si="138"/>
        <v>0</v>
      </c>
      <c r="C241" s="12">
        <f t="shared" si="139"/>
        <v>0</v>
      </c>
      <c r="D241" s="12">
        <f t="shared" si="140"/>
        <v>0</v>
      </c>
      <c r="E241" s="12">
        <f t="shared" si="141"/>
        <v>0</v>
      </c>
      <c r="F241" s="34"/>
      <c r="G241" s="12" t="str">
        <f t="shared" si="142"/>
        <v>Wall</v>
      </c>
      <c r="H241" s="11"/>
      <c r="I241" s="11"/>
      <c r="J241" s="11"/>
      <c r="K241" s="11">
        <f t="shared" si="143"/>
        <v>0</v>
      </c>
    </row>
    <row r="242" spans="1:11" x14ac:dyDescent="0.25">
      <c r="A242" s="11"/>
      <c r="B242" s="12"/>
      <c r="C242" s="12"/>
      <c r="D242" s="12"/>
      <c r="E242" s="12"/>
      <c r="F242" s="31" t="s">
        <v>2</v>
      </c>
      <c r="G242" s="12" t="str">
        <f>A232</f>
        <v>Wall</v>
      </c>
      <c r="H242" s="11">
        <f>SUM(H232:H241)</f>
        <v>636</v>
      </c>
      <c r="I242" s="11">
        <f>SUM(I232:I241)</f>
        <v>627</v>
      </c>
      <c r="J242" s="11">
        <f>SUM(J232:J241)</f>
        <v>586</v>
      </c>
      <c r="K242" s="11">
        <f t="shared" si="143"/>
        <v>1849</v>
      </c>
    </row>
  </sheetData>
  <autoFilter ref="A2:K206"/>
  <mergeCells count="2">
    <mergeCell ref="Q3:T3"/>
    <mergeCell ref="Q10:T10"/>
  </mergeCells>
  <printOptions horizontalCentered="1" gridLines="1"/>
  <pageMargins left="0.7" right="0.7" top="0.75" bottom="0.75" header="0.3" footer="0.3"/>
  <pageSetup orientation="portrait" horizontalDpi="4294967295" verticalDpi="4294967295" r:id="rId1"/>
  <headerFooter>
    <oddHeader>&amp;C&amp;"-,Bold"&amp;12Roll With The Indians - 2016
Girls</oddHeader>
  </headerFooter>
  <rowBreaks count="6" manualBreakCount="6">
    <brk id="38" max="19" man="1"/>
    <brk id="74" max="19" man="1"/>
    <brk id="110" max="19" man="1"/>
    <brk id="146" max="19" man="1"/>
    <brk id="182" max="19" man="1"/>
    <brk id="206" max="19" man="1"/>
  </rowBreaks>
  <colBreaks count="1" manualBreakCount="1">
    <brk id="14" max="2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 x14ac:dyDescent="0.25"/>
  <cols>
    <col min="1" max="1" width="16.85546875" bestFit="1" customWidth="1"/>
    <col min="2" max="2" width="7.140625" bestFit="1" customWidth="1"/>
    <col min="3" max="3" width="6.28515625" customWidth="1"/>
    <col min="4" max="4" width="10.140625" style="33" customWidth="1"/>
    <col min="5" max="5" width="7.5703125" customWidth="1"/>
    <col min="7" max="7" width="16.85546875" hidden="1" customWidth="1"/>
    <col min="8" max="8" width="3" style="20" hidden="1" customWidth="1"/>
    <col min="9" max="9" width="2.7109375" style="20" customWidth="1"/>
    <col min="10" max="10" width="5.7109375" style="20" bestFit="1" customWidth="1"/>
    <col min="11" max="11" width="7.140625" bestFit="1" customWidth="1"/>
    <col min="12" max="12" width="16.85546875" bestFit="1" customWidth="1"/>
  </cols>
  <sheetData>
    <row r="1" spans="1:12" x14ac:dyDescent="0.25">
      <c r="B1" s="3" t="s">
        <v>13</v>
      </c>
      <c r="K1" t="s">
        <v>25</v>
      </c>
    </row>
    <row r="2" spans="1:12" ht="44.25" customHeight="1" x14ac:dyDescent="0.25">
      <c r="A2" s="3" t="s">
        <v>25</v>
      </c>
      <c r="B2" s="3">
        <v>1</v>
      </c>
      <c r="C2" s="3">
        <v>2</v>
      </c>
      <c r="D2" s="35" t="s">
        <v>143</v>
      </c>
      <c r="E2" s="3">
        <v>3</v>
      </c>
      <c r="F2" s="3" t="s">
        <v>16</v>
      </c>
      <c r="I2" s="3"/>
      <c r="J2" s="3" t="s">
        <v>108</v>
      </c>
      <c r="K2" s="3" t="s">
        <v>109</v>
      </c>
      <c r="L2" s="3" t="s">
        <v>14</v>
      </c>
    </row>
    <row r="3" spans="1:12" x14ac:dyDescent="0.25">
      <c r="A3" t="s">
        <v>12</v>
      </c>
      <c r="B3">
        <f>Boys!H254</f>
        <v>979</v>
      </c>
      <c r="C3" s="20">
        <f>Boys!I254</f>
        <v>1093</v>
      </c>
      <c r="D3" s="33">
        <f t="shared" ref="D3:D24" si="0">SUM(B3:C3)</f>
        <v>2072</v>
      </c>
      <c r="E3" s="20">
        <f>Boys!J254</f>
        <v>1044</v>
      </c>
      <c r="F3" s="20">
        <f>Boys!K254</f>
        <v>3116</v>
      </c>
      <c r="G3" t="str">
        <f>A3</f>
        <v>Toms River South</v>
      </c>
      <c r="J3" s="20">
        <v>1</v>
      </c>
      <c r="K3">
        <f t="shared" ref="K3:K24" si="1">LARGE(F$3:F$24,1)</f>
        <v>3116</v>
      </c>
      <c r="L3" t="str">
        <f t="shared" ref="L3:L24" si="2">VLOOKUP(K3,$F$3:$G$24,2,FALSE)</f>
        <v>Toms River South</v>
      </c>
    </row>
    <row r="4" spans="1:12" x14ac:dyDescent="0.25">
      <c r="A4" s="20" t="str">
        <f>[0]!BTeam03</f>
        <v>Brick Memorial</v>
      </c>
      <c r="B4" s="20">
        <f>Boys!H38</f>
        <v>977</v>
      </c>
      <c r="C4" s="20">
        <f>Boys!I38</f>
        <v>1075</v>
      </c>
      <c r="D4" s="33">
        <f t="shared" si="0"/>
        <v>2052</v>
      </c>
      <c r="E4" s="20">
        <f>Boys!J38</f>
        <v>1036</v>
      </c>
      <c r="F4" s="20">
        <f>Boys!K38</f>
        <v>3088</v>
      </c>
      <c r="G4" s="20" t="str">
        <f>A4</f>
        <v>Brick Memorial</v>
      </c>
      <c r="J4" s="20">
        <v>2</v>
      </c>
      <c r="K4" s="33">
        <f t="shared" si="1"/>
        <v>3116</v>
      </c>
      <c r="L4" s="33" t="str">
        <f t="shared" si="2"/>
        <v>Toms River South</v>
      </c>
    </row>
    <row r="5" spans="1:12" x14ac:dyDescent="0.25">
      <c r="A5" s="20" t="s">
        <v>7</v>
      </c>
      <c r="B5" s="20">
        <f>Boys!H170</f>
        <v>936</v>
      </c>
      <c r="C5" s="20">
        <f>Boys!I170</f>
        <v>1078</v>
      </c>
      <c r="D5" s="33">
        <f t="shared" si="0"/>
        <v>2014</v>
      </c>
      <c r="E5" s="20">
        <f>Boys!J170</f>
        <v>970</v>
      </c>
      <c r="F5" s="20">
        <f>Boys!K170</f>
        <v>2984</v>
      </c>
      <c r="G5" s="20"/>
      <c r="J5" s="20">
        <v>3</v>
      </c>
      <c r="K5" s="33">
        <f t="shared" si="1"/>
        <v>3116</v>
      </c>
      <c r="L5" s="33" t="str">
        <f t="shared" si="2"/>
        <v>Toms River South</v>
      </c>
    </row>
    <row r="6" spans="1:12" x14ac:dyDescent="0.25">
      <c r="A6" s="20" t="s">
        <v>11</v>
      </c>
      <c r="B6" s="20">
        <f>Boys!H242</f>
        <v>1036</v>
      </c>
      <c r="C6" s="20">
        <f>Boys!I242</f>
        <v>989</v>
      </c>
      <c r="D6" s="33">
        <f t="shared" si="0"/>
        <v>2025</v>
      </c>
      <c r="E6" s="20">
        <f>Boys!J242</f>
        <v>932</v>
      </c>
      <c r="F6" s="20">
        <f>Boys!K242</f>
        <v>2957</v>
      </c>
      <c r="G6" s="20" t="str">
        <f t="shared" ref="G6:G24" si="3">A6</f>
        <v>Toms River North</v>
      </c>
      <c r="J6" s="20">
        <v>4</v>
      </c>
      <c r="K6" s="33">
        <f t="shared" si="1"/>
        <v>3116</v>
      </c>
      <c r="L6" s="33" t="str">
        <f t="shared" si="2"/>
        <v>Toms River South</v>
      </c>
    </row>
    <row r="7" spans="1:12" x14ac:dyDescent="0.25">
      <c r="A7" s="20" t="str">
        <f>[0]!BTeam02</f>
        <v>Brick</v>
      </c>
      <c r="B7" s="20">
        <f>Boys!H26</f>
        <v>941</v>
      </c>
      <c r="C7" s="20">
        <f>Boys!I26</f>
        <v>964</v>
      </c>
      <c r="D7" s="33">
        <f t="shared" si="0"/>
        <v>1905</v>
      </c>
      <c r="E7" s="20">
        <f>Boys!J26</f>
        <v>1026</v>
      </c>
      <c r="F7" s="20">
        <f>Boys!K26</f>
        <v>2931</v>
      </c>
      <c r="G7" s="20" t="str">
        <f t="shared" si="3"/>
        <v>Brick</v>
      </c>
      <c r="J7" s="20">
        <v>5</v>
      </c>
      <c r="K7" s="33">
        <f t="shared" si="1"/>
        <v>3116</v>
      </c>
      <c r="L7" s="33" t="str">
        <f t="shared" si="2"/>
        <v>Toms River South</v>
      </c>
    </row>
    <row r="8" spans="1:12" x14ac:dyDescent="0.25">
      <c r="A8" s="20" t="str">
        <f>[0]!BTeam11</f>
        <v>Lacey</v>
      </c>
      <c r="B8" s="20">
        <f>Boys!H146</f>
        <v>909</v>
      </c>
      <c r="C8" s="20">
        <f>Boys!I146</f>
        <v>1029</v>
      </c>
      <c r="D8" s="33">
        <f t="shared" si="0"/>
        <v>1938</v>
      </c>
      <c r="E8" s="20">
        <f>Boys!J146</f>
        <v>935</v>
      </c>
      <c r="F8" s="20">
        <f>Boys!K146</f>
        <v>2873</v>
      </c>
      <c r="G8" s="20" t="str">
        <f t="shared" si="3"/>
        <v>Lacey</v>
      </c>
      <c r="J8" s="20">
        <v>6</v>
      </c>
      <c r="K8" s="33">
        <f t="shared" si="1"/>
        <v>3116</v>
      </c>
      <c r="L8" s="33" t="str">
        <f t="shared" si="2"/>
        <v>Toms River South</v>
      </c>
    </row>
    <row r="9" spans="1:12" x14ac:dyDescent="0.25">
      <c r="A9" s="20" t="s">
        <v>176</v>
      </c>
      <c r="B9" s="20">
        <f>Boys!H110</f>
        <v>973</v>
      </c>
      <c r="C9" s="20">
        <f>Boys!I110</f>
        <v>944</v>
      </c>
      <c r="D9" s="33">
        <f t="shared" si="0"/>
        <v>1917</v>
      </c>
      <c r="E9" s="20">
        <f>Boys!J110</f>
        <v>954</v>
      </c>
      <c r="F9" s="20">
        <f>Boys!K110</f>
        <v>2871</v>
      </c>
      <c r="G9" s="20" t="str">
        <f t="shared" si="3"/>
        <v>Jackson Liberty</v>
      </c>
      <c r="J9" s="20">
        <v>7</v>
      </c>
      <c r="K9" s="33">
        <f t="shared" si="1"/>
        <v>3116</v>
      </c>
      <c r="L9" s="33" t="str">
        <f t="shared" si="2"/>
        <v>Toms River South</v>
      </c>
    </row>
    <row r="10" spans="1:12" x14ac:dyDescent="0.25">
      <c r="A10" s="20" t="str">
        <f>[0]!BTeam17</f>
        <v>Toms River East</v>
      </c>
      <c r="B10" s="20">
        <f>Boys!H230</f>
        <v>872</v>
      </c>
      <c r="C10" s="20">
        <f>Boys!I230</f>
        <v>990</v>
      </c>
      <c r="D10" s="33">
        <f t="shared" si="0"/>
        <v>1862</v>
      </c>
      <c r="E10" s="20">
        <f>Boys!J230</f>
        <v>980</v>
      </c>
      <c r="F10" s="20">
        <f>Boys!K230</f>
        <v>2842</v>
      </c>
      <c r="G10" s="20" t="str">
        <f t="shared" si="3"/>
        <v>Toms River East</v>
      </c>
      <c r="J10" s="20">
        <v>8</v>
      </c>
      <c r="K10" s="33">
        <f t="shared" si="1"/>
        <v>3116</v>
      </c>
      <c r="L10" s="33" t="str">
        <f t="shared" si="2"/>
        <v>Toms River South</v>
      </c>
    </row>
    <row r="11" spans="1:12" s="33" customFormat="1" x14ac:dyDescent="0.25">
      <c r="A11" s="33" t="s">
        <v>237</v>
      </c>
      <c r="B11" s="33">
        <f>Boys!H218</f>
        <v>902</v>
      </c>
      <c r="C11" s="33">
        <f>Boys!I218</f>
        <v>958</v>
      </c>
      <c r="D11" s="33">
        <f t="shared" si="0"/>
        <v>1860</v>
      </c>
      <c r="E11" s="33">
        <f>Boys!J218</f>
        <v>942</v>
      </c>
      <c r="F11" s="33">
        <f>Boys!K218</f>
        <v>2802</v>
      </c>
      <c r="G11" s="33" t="str">
        <f t="shared" si="3"/>
        <v>Southern</v>
      </c>
      <c r="J11" s="33">
        <v>9</v>
      </c>
      <c r="K11" s="33">
        <f t="shared" si="1"/>
        <v>3116</v>
      </c>
      <c r="L11" s="33" t="str">
        <f t="shared" si="2"/>
        <v>Toms River South</v>
      </c>
    </row>
    <row r="12" spans="1:12" x14ac:dyDescent="0.25">
      <c r="A12" s="20" t="str">
        <f>[0]!BTeam13</f>
        <v>Manchester</v>
      </c>
      <c r="B12" s="20">
        <f>Boys!H182</f>
        <v>991</v>
      </c>
      <c r="C12" s="20">
        <f>Boys!I182</f>
        <v>817</v>
      </c>
      <c r="D12" s="33">
        <f t="shared" si="0"/>
        <v>1808</v>
      </c>
      <c r="E12" s="20">
        <f>Boys!J182</f>
        <v>975</v>
      </c>
      <c r="F12" s="20">
        <f>Boys!K182</f>
        <v>2783</v>
      </c>
      <c r="G12" s="20" t="str">
        <f t="shared" si="3"/>
        <v>Manchester</v>
      </c>
      <c r="J12" s="20">
        <v>10</v>
      </c>
      <c r="K12" s="33">
        <f t="shared" si="1"/>
        <v>3116</v>
      </c>
      <c r="L12" s="33" t="str">
        <f t="shared" si="2"/>
        <v>Toms River South</v>
      </c>
    </row>
    <row r="13" spans="1:12" x14ac:dyDescent="0.25">
      <c r="A13" s="20" t="str">
        <f>[0]!BTeam04</f>
        <v>Central Regional</v>
      </c>
      <c r="B13" s="20">
        <f>Boys!H50</f>
        <v>923</v>
      </c>
      <c r="C13" s="20">
        <f>Boys!I50</f>
        <v>878</v>
      </c>
      <c r="D13" s="33">
        <f t="shared" si="0"/>
        <v>1801</v>
      </c>
      <c r="E13" s="20">
        <f>Boys!J50</f>
        <v>969</v>
      </c>
      <c r="F13" s="20">
        <f>Boys!K50</f>
        <v>2770</v>
      </c>
      <c r="G13" s="20" t="str">
        <f t="shared" si="3"/>
        <v>Central Regional</v>
      </c>
      <c r="J13" s="20">
        <v>11</v>
      </c>
      <c r="K13" s="33">
        <f t="shared" si="1"/>
        <v>3116</v>
      </c>
      <c r="L13" s="33" t="str">
        <f t="shared" si="2"/>
        <v>Toms River South</v>
      </c>
    </row>
    <row r="14" spans="1:12" x14ac:dyDescent="0.25">
      <c r="A14" s="20" t="s">
        <v>275</v>
      </c>
      <c r="B14" s="20">
        <f>Boys!H266</f>
        <v>883</v>
      </c>
      <c r="C14" s="20">
        <f>Boys!I266</f>
        <v>903</v>
      </c>
      <c r="D14" s="33">
        <f t="shared" si="0"/>
        <v>1786</v>
      </c>
      <c r="E14" s="20">
        <f>Boys!J266</f>
        <v>887</v>
      </c>
      <c r="F14" s="20">
        <f>Boys!K266</f>
        <v>2673</v>
      </c>
      <c r="G14" s="20" t="str">
        <f t="shared" si="3"/>
        <v>Wall</v>
      </c>
      <c r="J14" s="20">
        <v>12</v>
      </c>
      <c r="K14" s="33">
        <f t="shared" si="1"/>
        <v>3116</v>
      </c>
      <c r="L14" s="33" t="str">
        <f t="shared" si="2"/>
        <v>Toms River South</v>
      </c>
    </row>
    <row r="15" spans="1:12" x14ac:dyDescent="0.25">
      <c r="A15" s="20" t="str">
        <f>[0]!BTeam08</f>
        <v>Eastern</v>
      </c>
      <c r="B15" s="20">
        <f>Boys!H98</f>
        <v>805</v>
      </c>
      <c r="C15" s="20">
        <f>Boys!I98</f>
        <v>842</v>
      </c>
      <c r="D15" s="33">
        <f t="shared" si="0"/>
        <v>1647</v>
      </c>
      <c r="E15" s="20">
        <f>Boys!J98</f>
        <v>959</v>
      </c>
      <c r="F15" s="20">
        <f>Boys!K98</f>
        <v>2606</v>
      </c>
      <c r="G15" s="20" t="str">
        <f t="shared" si="3"/>
        <v>Eastern</v>
      </c>
      <c r="J15" s="20">
        <v>13</v>
      </c>
      <c r="K15" s="33">
        <f t="shared" si="1"/>
        <v>3116</v>
      </c>
      <c r="L15" s="33" t="str">
        <f t="shared" si="2"/>
        <v>Toms River South</v>
      </c>
    </row>
    <row r="16" spans="1:12" s="33" customFormat="1" x14ac:dyDescent="0.25">
      <c r="A16" s="33" t="str">
        <f>[0]!BTeam06</f>
        <v>Colts Neck</v>
      </c>
      <c r="B16" s="33">
        <f>Boys!H74</f>
        <v>825</v>
      </c>
      <c r="C16" s="33">
        <f>Boys!I74</f>
        <v>824</v>
      </c>
      <c r="D16" s="33">
        <f t="shared" si="0"/>
        <v>1649</v>
      </c>
      <c r="E16" s="33">
        <f>Boys!J74</f>
        <v>835</v>
      </c>
      <c r="F16" s="33">
        <f>Boys!K74</f>
        <v>2484</v>
      </c>
      <c r="G16" s="33" t="str">
        <f t="shared" si="3"/>
        <v>Colts Neck</v>
      </c>
      <c r="J16" s="33">
        <v>14</v>
      </c>
      <c r="K16" s="33">
        <f t="shared" si="1"/>
        <v>3116</v>
      </c>
      <c r="L16" s="33" t="str">
        <f t="shared" si="2"/>
        <v>Toms River South</v>
      </c>
    </row>
    <row r="17" spans="1:12" x14ac:dyDescent="0.25">
      <c r="A17" s="20" t="str">
        <f>[0]!BTeam10</f>
        <v>Keansburg</v>
      </c>
      <c r="B17" s="20">
        <f>Boys!H134</f>
        <v>838</v>
      </c>
      <c r="C17" s="20">
        <f>Boys!I134</f>
        <v>791</v>
      </c>
      <c r="D17" s="33">
        <f t="shared" si="0"/>
        <v>1629</v>
      </c>
      <c r="E17" s="20">
        <f>Boys!J134</f>
        <v>830</v>
      </c>
      <c r="F17" s="20">
        <f>Boys!K134</f>
        <v>2459</v>
      </c>
      <c r="G17" s="20" t="str">
        <f t="shared" si="3"/>
        <v>Keansburg</v>
      </c>
      <c r="J17" s="20">
        <v>15</v>
      </c>
      <c r="K17" s="33">
        <f t="shared" si="1"/>
        <v>3116</v>
      </c>
      <c r="L17" s="33" t="str">
        <f t="shared" si="2"/>
        <v>Toms River South</v>
      </c>
    </row>
    <row r="18" spans="1:12" x14ac:dyDescent="0.25">
      <c r="A18" s="20" t="str">
        <f>[0]!BTeam07</f>
        <v>Donovan Catholic</v>
      </c>
      <c r="B18" s="20">
        <f>Boys!H86</f>
        <v>793</v>
      </c>
      <c r="C18" s="20">
        <f>Boys!I86</f>
        <v>899</v>
      </c>
      <c r="D18" s="33">
        <f t="shared" si="0"/>
        <v>1692</v>
      </c>
      <c r="E18" s="20">
        <f>Boys!J86</f>
        <v>759</v>
      </c>
      <c r="F18" s="20">
        <f>Boys!K86</f>
        <v>2451</v>
      </c>
      <c r="G18" s="20" t="str">
        <f t="shared" si="3"/>
        <v>Donovan Catholic</v>
      </c>
      <c r="J18" s="20">
        <v>16</v>
      </c>
      <c r="K18" s="33">
        <f t="shared" si="1"/>
        <v>3116</v>
      </c>
      <c r="L18" s="33" t="str">
        <f t="shared" si="2"/>
        <v>Toms River South</v>
      </c>
    </row>
    <row r="19" spans="1:12" x14ac:dyDescent="0.25">
      <c r="A19" s="20" t="s">
        <v>146</v>
      </c>
      <c r="B19" s="20">
        <f>Boys!H62</f>
        <v>770</v>
      </c>
      <c r="C19" s="20">
        <f>Boys!I62</f>
        <v>766</v>
      </c>
      <c r="D19" s="33">
        <f t="shared" si="0"/>
        <v>1536</v>
      </c>
      <c r="E19" s="20">
        <f>Boys!J62</f>
        <v>843</v>
      </c>
      <c r="F19" s="20">
        <f>Boys!K62</f>
        <v>2379</v>
      </c>
      <c r="G19" s="20" t="str">
        <f t="shared" si="3"/>
        <v>CBA</v>
      </c>
      <c r="J19" s="20">
        <v>17</v>
      </c>
      <c r="K19" s="33">
        <f t="shared" si="1"/>
        <v>3116</v>
      </c>
      <c r="L19" s="33" t="str">
        <f t="shared" si="2"/>
        <v>Toms River South</v>
      </c>
    </row>
    <row r="20" spans="1:12" x14ac:dyDescent="0.25">
      <c r="A20" s="20" t="str">
        <f>[0]!BTeam01</f>
        <v>Barnegat</v>
      </c>
      <c r="B20" s="20">
        <f>Boys!H14</f>
        <v>764</v>
      </c>
      <c r="C20" s="33">
        <f>Boys!I14</f>
        <v>773</v>
      </c>
      <c r="D20" s="33">
        <f t="shared" si="0"/>
        <v>1537</v>
      </c>
      <c r="E20" s="33">
        <f>Boys!J14</f>
        <v>808</v>
      </c>
      <c r="F20" s="33">
        <f>Boys!K14</f>
        <v>2345</v>
      </c>
      <c r="G20" s="20" t="str">
        <f t="shared" si="3"/>
        <v>Barnegat</v>
      </c>
      <c r="J20" s="20">
        <v>18</v>
      </c>
      <c r="K20" s="33">
        <f t="shared" si="1"/>
        <v>3116</v>
      </c>
      <c r="L20" s="33" t="str">
        <f t="shared" si="2"/>
        <v>Toms River South</v>
      </c>
    </row>
    <row r="21" spans="1:12" s="33" customFormat="1" x14ac:dyDescent="0.25">
      <c r="A21" s="33" t="s">
        <v>177</v>
      </c>
      <c r="B21" s="33">
        <f>Boys!H158</f>
        <v>818</v>
      </c>
      <c r="C21" s="33">
        <f>Boys!I158</f>
        <v>724</v>
      </c>
      <c r="D21" s="33">
        <f t="shared" si="0"/>
        <v>1542</v>
      </c>
      <c r="E21" s="33">
        <f>Boys!J158</f>
        <v>713</v>
      </c>
      <c r="F21" s="33">
        <f>Boys!K158</f>
        <v>2255</v>
      </c>
      <c r="G21" s="33" t="str">
        <f t="shared" si="3"/>
        <v>Lakewood</v>
      </c>
      <c r="J21" s="33">
        <v>19</v>
      </c>
      <c r="K21" s="33">
        <f t="shared" si="1"/>
        <v>3116</v>
      </c>
      <c r="L21" s="33" t="str">
        <f t="shared" si="2"/>
        <v>Toms River South</v>
      </c>
    </row>
    <row r="22" spans="1:12" s="33" customFormat="1" x14ac:dyDescent="0.25">
      <c r="A22" s="33" t="str">
        <f>[0]!BTeam09</f>
        <v>Jackson Memorial</v>
      </c>
      <c r="B22" s="33">
        <f>Boys!H122</f>
        <v>681</v>
      </c>
      <c r="C22" s="33">
        <f>Boys!I122</f>
        <v>681</v>
      </c>
      <c r="D22" s="33">
        <f t="shared" si="0"/>
        <v>1362</v>
      </c>
      <c r="E22" s="33">
        <f>Boys!J122</f>
        <v>595</v>
      </c>
      <c r="F22" s="33">
        <f>Boys!K122</f>
        <v>1957</v>
      </c>
      <c r="G22" s="33" t="str">
        <f t="shared" si="3"/>
        <v>Jackson Memorial</v>
      </c>
      <c r="J22" s="33">
        <v>20</v>
      </c>
      <c r="K22" s="33">
        <f t="shared" si="1"/>
        <v>3116</v>
      </c>
      <c r="L22" s="33" t="str">
        <f t="shared" si="2"/>
        <v>Toms River South</v>
      </c>
    </row>
    <row r="23" spans="1:12" s="33" customFormat="1" x14ac:dyDescent="0.25">
      <c r="A23" s="33" t="str">
        <f>[0]!BTeam14</f>
        <v>Mater Dei</v>
      </c>
      <c r="B23" s="33">
        <f>Boys!H194</f>
        <v>651</v>
      </c>
      <c r="C23" s="33">
        <f>Boys!I194</f>
        <v>640</v>
      </c>
      <c r="D23" s="33">
        <f t="shared" si="0"/>
        <v>1291</v>
      </c>
      <c r="E23" s="33">
        <f>Boys!J194</f>
        <v>639</v>
      </c>
      <c r="F23" s="33">
        <f>Boys!K194</f>
        <v>1930</v>
      </c>
      <c r="G23" s="33" t="str">
        <f t="shared" si="3"/>
        <v>Mater Dei</v>
      </c>
      <c r="J23" s="33">
        <v>21</v>
      </c>
      <c r="K23" s="33">
        <f t="shared" si="1"/>
        <v>3116</v>
      </c>
      <c r="L23" s="33" t="str">
        <f t="shared" si="2"/>
        <v>Toms River South</v>
      </c>
    </row>
    <row r="24" spans="1:12" x14ac:dyDescent="0.25">
      <c r="A24" t="str">
        <f>[0]!BTeam16</f>
        <v>St. John Vianney</v>
      </c>
      <c r="B24" s="33">
        <f>Boys!H206</f>
        <v>559</v>
      </c>
      <c r="C24" s="33">
        <f>Boys!I206</f>
        <v>543</v>
      </c>
      <c r="D24" s="33">
        <f t="shared" si="0"/>
        <v>1102</v>
      </c>
      <c r="E24" s="33">
        <f>Boys!J206</f>
        <v>686</v>
      </c>
      <c r="F24" s="33">
        <f>Boys!K206</f>
        <v>1788</v>
      </c>
      <c r="G24" s="33" t="str">
        <f t="shared" si="3"/>
        <v>St. John Vianney</v>
      </c>
      <c r="H24" s="33"/>
      <c r="I24" s="33"/>
      <c r="J24" s="33">
        <v>22</v>
      </c>
      <c r="K24" s="33">
        <f t="shared" si="1"/>
        <v>3116</v>
      </c>
      <c r="L24" s="33" t="str">
        <f t="shared" si="2"/>
        <v>Toms River South</v>
      </c>
    </row>
  </sheetData>
  <sortState ref="A3:J24">
    <sortCondition descending="1" ref="F3:F24"/>
  </sortState>
  <printOptions gridLines="1"/>
  <pageMargins left="0.7" right="0.7" top="0.75" bottom="0.75" header="0.3" footer="0.3"/>
  <pageSetup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ColWidth="9.140625" defaultRowHeight="15" x14ac:dyDescent="0.25"/>
  <cols>
    <col min="1" max="1" width="16.85546875" style="33" bestFit="1" customWidth="1"/>
    <col min="2" max="2" width="7.140625" style="33" bestFit="1" customWidth="1"/>
    <col min="3" max="3" width="6.28515625" style="33" customWidth="1"/>
    <col min="4" max="4" width="10.140625" style="33" customWidth="1"/>
    <col min="5" max="5" width="7.5703125" style="33" customWidth="1"/>
    <col min="6" max="6" width="9.140625" style="33"/>
    <col min="7" max="7" width="16.85546875" style="33" hidden="1" customWidth="1"/>
    <col min="8" max="8" width="3" style="33" hidden="1" customWidth="1"/>
    <col min="9" max="9" width="2.7109375" style="33" customWidth="1"/>
    <col min="10" max="10" width="5.7109375" style="33" bestFit="1" customWidth="1"/>
    <col min="11" max="11" width="7.140625" style="33" bestFit="1" customWidth="1"/>
    <col min="12" max="12" width="16.85546875" style="33" bestFit="1" customWidth="1"/>
    <col min="13" max="16384" width="9.140625" style="33"/>
  </cols>
  <sheetData>
    <row r="1" spans="1:12" x14ac:dyDescent="0.25">
      <c r="B1" s="4" t="s">
        <v>13</v>
      </c>
      <c r="K1" s="4" t="s">
        <v>0</v>
      </c>
    </row>
    <row r="2" spans="1:12" ht="45" customHeight="1" x14ac:dyDescent="0.25">
      <c r="A2" s="3" t="s">
        <v>0</v>
      </c>
      <c r="B2" s="3">
        <v>1</v>
      </c>
      <c r="C2" s="3">
        <v>2</v>
      </c>
      <c r="D2" s="35" t="s">
        <v>143</v>
      </c>
      <c r="E2" s="3">
        <v>3</v>
      </c>
      <c r="F2" s="3" t="s">
        <v>16</v>
      </c>
      <c r="I2" s="3"/>
      <c r="J2" s="3" t="s">
        <v>108</v>
      </c>
      <c r="K2" s="3" t="s">
        <v>109</v>
      </c>
      <c r="L2" s="3" t="s">
        <v>14</v>
      </c>
    </row>
    <row r="3" spans="1:12" x14ac:dyDescent="0.25">
      <c r="A3" s="33" t="s">
        <v>11</v>
      </c>
      <c r="B3" s="33">
        <f>Girls!H218</f>
        <v>879</v>
      </c>
      <c r="C3" s="33">
        <f>Girls!I218</f>
        <v>930</v>
      </c>
      <c r="D3" s="33">
        <f t="shared" ref="D3:D22" si="0">SUM(B3:C3)</f>
        <v>1809</v>
      </c>
      <c r="E3" s="33">
        <f>Girls!J218</f>
        <v>849</v>
      </c>
      <c r="F3" s="33">
        <f>Girls!K218</f>
        <v>2658</v>
      </c>
      <c r="G3" s="33" t="str">
        <f t="shared" ref="G3:G22" si="1">A3</f>
        <v>Toms River North</v>
      </c>
      <c r="J3" s="33">
        <v>1</v>
      </c>
      <c r="K3" s="33">
        <f t="shared" ref="K3:K22" si="2">LARGE(F$3:F$22,1)</f>
        <v>2658</v>
      </c>
      <c r="L3" s="33" t="str">
        <f t="shared" ref="L3:L22" si="3">VLOOKUP(K3,$F$3:$G$22,2,FALSE)</f>
        <v>Toms River North</v>
      </c>
    </row>
    <row r="4" spans="1:12" x14ac:dyDescent="0.25">
      <c r="A4" s="33" t="str">
        <f>[0]!GTeam11</f>
        <v>Lacey</v>
      </c>
      <c r="B4" s="33">
        <f>Girls!H134</f>
        <v>850</v>
      </c>
      <c r="C4" s="33">
        <f>Girls!I134</f>
        <v>918</v>
      </c>
      <c r="D4" s="33">
        <f t="shared" si="0"/>
        <v>1768</v>
      </c>
      <c r="E4" s="33">
        <f>Girls!J134</f>
        <v>871</v>
      </c>
      <c r="F4" s="33">
        <f>Girls!K134</f>
        <v>2639</v>
      </c>
      <c r="G4" s="33" t="str">
        <f t="shared" si="1"/>
        <v>Lacey</v>
      </c>
      <c r="J4" s="33">
        <v>2</v>
      </c>
      <c r="K4" s="33">
        <f t="shared" si="2"/>
        <v>2658</v>
      </c>
      <c r="L4" s="33" t="str">
        <f t="shared" si="3"/>
        <v>Toms River North</v>
      </c>
    </row>
    <row r="5" spans="1:12" x14ac:dyDescent="0.25">
      <c r="A5" s="33" t="str">
        <f>[0]!GTeam02</f>
        <v>Brick</v>
      </c>
      <c r="B5" s="33">
        <f>Girls!H26</f>
        <v>918</v>
      </c>
      <c r="C5" s="33">
        <f>Girls!I26</f>
        <v>847</v>
      </c>
      <c r="D5" s="33">
        <f t="shared" si="0"/>
        <v>1765</v>
      </c>
      <c r="E5" s="33">
        <f>Girls!J26</f>
        <v>859</v>
      </c>
      <c r="F5" s="33">
        <f>Girls!K26</f>
        <v>2624</v>
      </c>
      <c r="G5" s="33" t="str">
        <f t="shared" si="1"/>
        <v>Brick</v>
      </c>
      <c r="J5" s="33">
        <v>3</v>
      </c>
      <c r="K5" s="33">
        <f t="shared" si="2"/>
        <v>2658</v>
      </c>
      <c r="L5" s="33" t="str">
        <f t="shared" si="3"/>
        <v>Toms River North</v>
      </c>
    </row>
    <row r="6" spans="1:12" x14ac:dyDescent="0.25">
      <c r="A6" s="33" t="str">
        <f>[0]!GTeam03</f>
        <v>Brick Memorial</v>
      </c>
      <c r="B6" s="33">
        <f>Girls!H38</f>
        <v>849</v>
      </c>
      <c r="C6" s="33">
        <f>Girls!I38</f>
        <v>878</v>
      </c>
      <c r="D6" s="33">
        <f t="shared" si="0"/>
        <v>1727</v>
      </c>
      <c r="E6" s="33">
        <f>Girls!J38</f>
        <v>865</v>
      </c>
      <c r="F6" s="33">
        <f>Girls!K38</f>
        <v>2592</v>
      </c>
      <c r="G6" s="33" t="str">
        <f t="shared" si="1"/>
        <v>Brick Memorial</v>
      </c>
      <c r="J6" s="33">
        <v>4</v>
      </c>
      <c r="K6" s="33">
        <f t="shared" si="2"/>
        <v>2658</v>
      </c>
      <c r="L6" s="33" t="str">
        <f t="shared" si="3"/>
        <v>Toms River North</v>
      </c>
    </row>
    <row r="7" spans="1:12" x14ac:dyDescent="0.25">
      <c r="A7" s="33" t="str">
        <f>[0]!GTeam14</f>
        <v>Manchester</v>
      </c>
      <c r="B7" s="33">
        <f>Girls!H170</f>
        <v>896</v>
      </c>
      <c r="C7" s="33">
        <f>Girls!I170</f>
        <v>854</v>
      </c>
      <c r="D7" s="33">
        <f t="shared" si="0"/>
        <v>1750</v>
      </c>
      <c r="E7" s="33">
        <f>Girls!J170</f>
        <v>832</v>
      </c>
      <c r="F7" s="33">
        <f>Girls!K170</f>
        <v>2582</v>
      </c>
      <c r="G7" s="33" t="str">
        <f t="shared" si="1"/>
        <v>Manchester</v>
      </c>
      <c r="J7" s="33">
        <v>5</v>
      </c>
      <c r="K7" s="33">
        <f t="shared" si="2"/>
        <v>2658</v>
      </c>
      <c r="L7" s="33" t="str">
        <f t="shared" si="3"/>
        <v>Toms River North</v>
      </c>
    </row>
    <row r="8" spans="1:12" x14ac:dyDescent="0.25">
      <c r="A8" s="33" t="s">
        <v>12</v>
      </c>
      <c r="B8" s="33">
        <f>Girls!H230</f>
        <v>893</v>
      </c>
      <c r="C8" s="33">
        <f>Girls!I230</f>
        <v>828</v>
      </c>
      <c r="D8" s="33">
        <f t="shared" si="0"/>
        <v>1721</v>
      </c>
      <c r="E8" s="33">
        <f>Girls!J230</f>
        <v>861</v>
      </c>
      <c r="F8" s="33">
        <f>Girls!K230</f>
        <v>2582</v>
      </c>
      <c r="G8" s="33" t="str">
        <f t="shared" si="1"/>
        <v>Toms River South</v>
      </c>
      <c r="J8" s="33">
        <v>6</v>
      </c>
      <c r="K8" s="33">
        <f t="shared" si="2"/>
        <v>2658</v>
      </c>
      <c r="L8" s="33" t="str">
        <f t="shared" si="3"/>
        <v>Toms River North</v>
      </c>
    </row>
    <row r="9" spans="1:12" x14ac:dyDescent="0.25">
      <c r="A9" s="33" t="str">
        <f>[0]!GTeam05</f>
        <v>Colts Neck</v>
      </c>
      <c r="B9" s="33">
        <f>Girls!H62</f>
        <v>800</v>
      </c>
      <c r="C9" s="33">
        <f>Girls!I62</f>
        <v>750</v>
      </c>
      <c r="D9" s="33">
        <f t="shared" si="0"/>
        <v>1550</v>
      </c>
      <c r="E9" s="33">
        <f>Girls!J62</f>
        <v>732</v>
      </c>
      <c r="F9" s="33">
        <f>Girls!K62</f>
        <v>2282</v>
      </c>
      <c r="G9" s="33" t="str">
        <f t="shared" si="1"/>
        <v>Colts Neck</v>
      </c>
      <c r="J9" s="33">
        <v>7</v>
      </c>
      <c r="K9" s="33">
        <f t="shared" si="2"/>
        <v>2658</v>
      </c>
      <c r="L9" s="33" t="str">
        <f t="shared" si="3"/>
        <v>Toms River North</v>
      </c>
    </row>
    <row r="10" spans="1:12" x14ac:dyDescent="0.25">
      <c r="A10" s="33" t="str">
        <f>[0]!GTeam07</f>
        <v>Eastern</v>
      </c>
      <c r="B10" s="33">
        <f>Girls!H86</f>
        <v>731</v>
      </c>
      <c r="C10" s="33">
        <f>Girls!I86</f>
        <v>734</v>
      </c>
      <c r="D10" s="33">
        <f t="shared" si="0"/>
        <v>1465</v>
      </c>
      <c r="E10" s="33">
        <f>Girls!J86</f>
        <v>766</v>
      </c>
      <c r="F10" s="33">
        <f>Girls!K86</f>
        <v>2231</v>
      </c>
      <c r="G10" s="33" t="str">
        <f t="shared" si="1"/>
        <v>Eastern</v>
      </c>
      <c r="J10" s="33">
        <v>8</v>
      </c>
      <c r="K10" s="33">
        <f t="shared" si="2"/>
        <v>2658</v>
      </c>
      <c r="L10" s="33" t="str">
        <f t="shared" si="3"/>
        <v>Toms River North</v>
      </c>
    </row>
    <row r="11" spans="1:12" x14ac:dyDescent="0.25">
      <c r="A11" s="33" t="str">
        <f>[0]!GTeam16</f>
        <v>Southern Regional</v>
      </c>
      <c r="B11" s="33">
        <f>Girls!H182</f>
        <v>713</v>
      </c>
      <c r="C11" s="33">
        <f>Girls!I182</f>
        <v>712</v>
      </c>
      <c r="D11" s="33">
        <f t="shared" si="0"/>
        <v>1425</v>
      </c>
      <c r="E11" s="33">
        <f>Girls!J182</f>
        <v>797</v>
      </c>
      <c r="F11" s="33">
        <f>Girls!K182</f>
        <v>2222</v>
      </c>
      <c r="G11" s="33" t="str">
        <f t="shared" si="1"/>
        <v>Southern Regional</v>
      </c>
      <c r="J11" s="33">
        <v>9</v>
      </c>
      <c r="K11" s="33">
        <f t="shared" si="2"/>
        <v>2658</v>
      </c>
      <c r="L11" s="33" t="str">
        <f t="shared" si="3"/>
        <v>Toms River North</v>
      </c>
    </row>
    <row r="12" spans="1:12" x14ac:dyDescent="0.25">
      <c r="A12" s="33" t="str">
        <f>[0]!GTeam13</f>
        <v>Manasquan</v>
      </c>
      <c r="B12" s="33">
        <f>Girls!H158</f>
        <v>716</v>
      </c>
      <c r="C12" s="33">
        <f>Girls!I158</f>
        <v>750</v>
      </c>
      <c r="D12" s="33">
        <f t="shared" si="0"/>
        <v>1466</v>
      </c>
      <c r="E12" s="33">
        <f>Girls!J158</f>
        <v>697</v>
      </c>
      <c r="F12" s="33">
        <f>Girls!K158</f>
        <v>2163</v>
      </c>
      <c r="G12" s="33" t="str">
        <f t="shared" si="1"/>
        <v>Manasquan</v>
      </c>
      <c r="J12" s="33">
        <v>10</v>
      </c>
      <c r="K12" s="33">
        <f t="shared" si="2"/>
        <v>2658</v>
      </c>
      <c r="L12" s="33" t="str">
        <f t="shared" si="3"/>
        <v>Toms River North</v>
      </c>
    </row>
    <row r="13" spans="1:12" x14ac:dyDescent="0.25">
      <c r="A13" s="33" t="str">
        <f>[0]!GTeam01</f>
        <v>Barnegat</v>
      </c>
      <c r="B13" s="33">
        <f>Girls!H14</f>
        <v>700</v>
      </c>
      <c r="C13" s="33">
        <f>Girls!I14</f>
        <v>616</v>
      </c>
      <c r="D13" s="33">
        <f t="shared" si="0"/>
        <v>1316</v>
      </c>
      <c r="E13" s="33">
        <f>Girls!J14</f>
        <v>734</v>
      </c>
      <c r="F13" s="33">
        <f>Girls!K14</f>
        <v>2050</v>
      </c>
      <c r="G13" s="33" t="str">
        <f t="shared" si="1"/>
        <v>Barnegat</v>
      </c>
      <c r="J13" s="33">
        <v>11</v>
      </c>
      <c r="K13" s="33">
        <f t="shared" si="2"/>
        <v>2658</v>
      </c>
      <c r="L13" s="33" t="str">
        <f t="shared" si="3"/>
        <v>Toms River North</v>
      </c>
    </row>
    <row r="14" spans="1:12" x14ac:dyDescent="0.25">
      <c r="A14" s="33" t="str">
        <f>[0]!GTeam04</f>
        <v>Central Regional</v>
      </c>
      <c r="B14" s="33">
        <f>Girls!H50</f>
        <v>614</v>
      </c>
      <c r="C14" s="33">
        <f>Girls!I50</f>
        <v>662</v>
      </c>
      <c r="D14" s="33">
        <f t="shared" si="0"/>
        <v>1276</v>
      </c>
      <c r="E14" s="33">
        <f>Girls!J50</f>
        <v>720</v>
      </c>
      <c r="F14" s="33">
        <f>Girls!K50</f>
        <v>1996</v>
      </c>
      <c r="G14" s="33" t="str">
        <f t="shared" si="1"/>
        <v>Central Regional</v>
      </c>
      <c r="J14" s="33">
        <v>12</v>
      </c>
      <c r="K14" s="33">
        <f t="shared" si="2"/>
        <v>2658</v>
      </c>
      <c r="L14" s="33" t="str">
        <f t="shared" si="3"/>
        <v>Toms River North</v>
      </c>
    </row>
    <row r="15" spans="1:12" x14ac:dyDescent="0.25">
      <c r="A15" s="33" t="s">
        <v>10</v>
      </c>
      <c r="B15" s="33">
        <f>Girls!H206</f>
        <v>651</v>
      </c>
      <c r="C15" s="33">
        <f>Girls!I206</f>
        <v>649</v>
      </c>
      <c r="D15" s="33">
        <f t="shared" si="0"/>
        <v>1300</v>
      </c>
      <c r="E15" s="33">
        <f>Girls!J206</f>
        <v>679</v>
      </c>
      <c r="F15" s="33">
        <f>Girls!K206</f>
        <v>1979</v>
      </c>
      <c r="G15" s="33" t="str">
        <f t="shared" si="1"/>
        <v>Toms River East</v>
      </c>
      <c r="J15" s="33">
        <v>13</v>
      </c>
      <c r="K15" s="33">
        <f t="shared" si="2"/>
        <v>2658</v>
      </c>
      <c r="L15" s="33" t="str">
        <f t="shared" si="3"/>
        <v>Toms River North</v>
      </c>
    </row>
    <row r="16" spans="1:12" x14ac:dyDescent="0.25">
      <c r="A16" s="33" t="str">
        <f>[0]!GTeam06</f>
        <v>Donovan Catholic</v>
      </c>
      <c r="B16" s="33">
        <f>Girls!H74</f>
        <v>580</v>
      </c>
      <c r="C16" s="33">
        <f>Girls!I74</f>
        <v>638</v>
      </c>
      <c r="D16" s="33">
        <f t="shared" si="0"/>
        <v>1218</v>
      </c>
      <c r="E16" s="33">
        <f>Girls!J74</f>
        <v>669</v>
      </c>
      <c r="F16" s="33">
        <f>Girls!K74</f>
        <v>1887</v>
      </c>
      <c r="G16" s="33" t="str">
        <f t="shared" si="1"/>
        <v>Donovan Catholic</v>
      </c>
      <c r="J16" s="33">
        <v>14</v>
      </c>
      <c r="K16" s="33">
        <f t="shared" si="2"/>
        <v>2658</v>
      </c>
      <c r="L16" s="33" t="str">
        <f t="shared" si="3"/>
        <v>Toms River North</v>
      </c>
    </row>
    <row r="17" spans="1:12" x14ac:dyDescent="0.25">
      <c r="A17" s="33" t="str">
        <f>[0]!GTeam09</f>
        <v>Jackson Memorial</v>
      </c>
      <c r="B17" s="33">
        <f>Girls!H110</f>
        <v>663</v>
      </c>
      <c r="C17" s="33">
        <f>Girls!I110</f>
        <v>609</v>
      </c>
      <c r="D17" s="33">
        <f t="shared" si="0"/>
        <v>1272</v>
      </c>
      <c r="E17" s="33">
        <f>Girls!J110</f>
        <v>614</v>
      </c>
      <c r="F17" s="33">
        <f>Girls!K110</f>
        <v>1886</v>
      </c>
      <c r="G17" s="33" t="str">
        <f t="shared" si="1"/>
        <v>Jackson Memorial</v>
      </c>
      <c r="J17" s="33">
        <v>15</v>
      </c>
      <c r="K17" s="33">
        <f t="shared" si="2"/>
        <v>2658</v>
      </c>
      <c r="L17" s="33" t="str">
        <f t="shared" si="3"/>
        <v>Toms River North</v>
      </c>
    </row>
    <row r="18" spans="1:12" x14ac:dyDescent="0.25">
      <c r="A18" s="33" t="str">
        <f>[0]!GTeam17</f>
        <v>St. John Vianney</v>
      </c>
      <c r="B18" s="33">
        <f>Girls!H194</f>
        <v>650</v>
      </c>
      <c r="C18" s="33">
        <f>Girls!I194</f>
        <v>620</v>
      </c>
      <c r="D18" s="33">
        <f t="shared" si="0"/>
        <v>1270</v>
      </c>
      <c r="E18" s="33">
        <f>Girls!J194</f>
        <v>593</v>
      </c>
      <c r="F18" s="33">
        <f>Girls!K194</f>
        <v>1863</v>
      </c>
      <c r="G18" s="33" t="str">
        <f t="shared" si="1"/>
        <v>St. John Vianney</v>
      </c>
      <c r="J18" s="33">
        <v>16</v>
      </c>
      <c r="K18" s="33">
        <f t="shared" si="2"/>
        <v>2658</v>
      </c>
      <c r="L18" s="33" t="str">
        <f t="shared" si="3"/>
        <v>Toms River North</v>
      </c>
    </row>
    <row r="19" spans="1:12" x14ac:dyDescent="0.25">
      <c r="A19" s="33" t="s">
        <v>176</v>
      </c>
      <c r="B19" s="33">
        <f>Girls!H98</f>
        <v>581</v>
      </c>
      <c r="C19" s="33">
        <f>Girls!I98</f>
        <v>615</v>
      </c>
      <c r="D19" s="33">
        <f t="shared" si="0"/>
        <v>1196</v>
      </c>
      <c r="E19" s="33">
        <f>Girls!J98</f>
        <v>656</v>
      </c>
      <c r="F19" s="33">
        <f>Girls!K98</f>
        <v>1852</v>
      </c>
      <c r="G19" s="33" t="str">
        <f t="shared" si="1"/>
        <v>Jackson Liberty</v>
      </c>
      <c r="J19" s="33">
        <v>17</v>
      </c>
      <c r="K19" s="33">
        <f t="shared" si="2"/>
        <v>2658</v>
      </c>
      <c r="L19" s="33" t="str">
        <f t="shared" si="3"/>
        <v>Toms River North</v>
      </c>
    </row>
    <row r="20" spans="1:12" x14ac:dyDescent="0.25">
      <c r="A20" s="33" t="s">
        <v>275</v>
      </c>
      <c r="B20" s="33">
        <f>Girls!H242</f>
        <v>636</v>
      </c>
      <c r="C20" s="33">
        <f>Girls!I242</f>
        <v>627</v>
      </c>
      <c r="D20" s="33">
        <f t="shared" si="0"/>
        <v>1263</v>
      </c>
      <c r="E20" s="33">
        <f>Girls!J242</f>
        <v>586</v>
      </c>
      <c r="F20" s="33">
        <f>Girls!K242</f>
        <v>1849</v>
      </c>
      <c r="G20" s="33" t="str">
        <f t="shared" si="1"/>
        <v>Wall</v>
      </c>
      <c r="J20" s="33">
        <v>18</v>
      </c>
      <c r="K20" s="33">
        <f t="shared" si="2"/>
        <v>2658</v>
      </c>
      <c r="L20" s="33" t="str">
        <f t="shared" si="3"/>
        <v>Toms River North</v>
      </c>
    </row>
    <row r="21" spans="1:12" x14ac:dyDescent="0.25">
      <c r="A21" s="33" t="str">
        <f>[0]!GTeam10</f>
        <v>Keansburg</v>
      </c>
      <c r="B21" s="33">
        <f>Girls!H122</f>
        <v>647</v>
      </c>
      <c r="C21" s="33">
        <f>Girls!I122</f>
        <v>534</v>
      </c>
      <c r="D21" s="33">
        <f t="shared" si="0"/>
        <v>1181</v>
      </c>
      <c r="E21" s="33">
        <f>Girls!J122</f>
        <v>570</v>
      </c>
      <c r="F21" s="33">
        <f>Girls!K122</f>
        <v>1751</v>
      </c>
      <c r="G21" s="33" t="str">
        <f t="shared" si="1"/>
        <v>Keansburg</v>
      </c>
      <c r="J21" s="33">
        <v>19</v>
      </c>
      <c r="K21" s="33">
        <f t="shared" si="2"/>
        <v>2658</v>
      </c>
      <c r="L21" s="33" t="str">
        <f t="shared" si="3"/>
        <v>Toms River North</v>
      </c>
    </row>
    <row r="22" spans="1:12" x14ac:dyDescent="0.25">
      <c r="A22" s="33" t="s">
        <v>177</v>
      </c>
      <c r="B22" s="33">
        <f>Girls!H146</f>
        <v>446</v>
      </c>
      <c r="C22" s="33">
        <f>Girls!I146</f>
        <v>496</v>
      </c>
      <c r="D22" s="33">
        <f t="shared" si="0"/>
        <v>942</v>
      </c>
      <c r="E22" s="33">
        <f>Girls!J146</f>
        <v>598</v>
      </c>
      <c r="F22" s="33">
        <f>Girls!K146</f>
        <v>1540</v>
      </c>
      <c r="G22" s="33" t="str">
        <f t="shared" si="1"/>
        <v>Lakewood</v>
      </c>
      <c r="J22" s="33">
        <v>20</v>
      </c>
      <c r="K22" s="33">
        <f t="shared" si="2"/>
        <v>2658</v>
      </c>
      <c r="L22" s="33" t="str">
        <f t="shared" si="3"/>
        <v>Toms River North</v>
      </c>
    </row>
  </sheetData>
  <sortState ref="A3:J22">
    <sortCondition descending="1" ref="F3:F22"/>
  </sortState>
  <printOptions gridLines="1"/>
  <pageMargins left="0.7" right="0.7" top="0.75" bottom="0.75" header="0.3" footer="0.3"/>
  <pageSetup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zoomScaleNormal="100" workbookViewId="0">
      <selection activeCell="C1" sqref="C1"/>
    </sheetView>
  </sheetViews>
  <sheetFormatPr defaultColWidth="8.85546875" defaultRowHeight="15" x14ac:dyDescent="0.2"/>
  <cols>
    <col min="1" max="1" width="36.85546875" style="45" customWidth="1"/>
    <col min="2" max="2" width="35.7109375" style="45" customWidth="1"/>
    <col min="3" max="3" width="36" style="45" customWidth="1"/>
    <col min="4" max="4" width="25.140625" style="45" customWidth="1"/>
    <col min="5" max="16384" width="8.85546875" style="45"/>
  </cols>
  <sheetData>
    <row r="2" spans="1:4" ht="15.75" x14ac:dyDescent="0.25">
      <c r="A2" s="53" t="s">
        <v>387</v>
      </c>
      <c r="C2" s="46"/>
    </row>
    <row r="3" spans="1:4" x14ac:dyDescent="0.2">
      <c r="C3" s="46"/>
    </row>
    <row r="4" spans="1:4" x14ac:dyDescent="0.2">
      <c r="A4" s="48" t="s">
        <v>386</v>
      </c>
      <c r="C4" s="46"/>
    </row>
    <row r="5" spans="1:4" x14ac:dyDescent="0.2">
      <c r="B5" s="49" t="s">
        <v>385</v>
      </c>
    </row>
    <row r="6" spans="1:4" x14ac:dyDescent="0.2">
      <c r="A6" s="48" t="s">
        <v>384</v>
      </c>
      <c r="B6" s="47"/>
      <c r="C6" s="47"/>
    </row>
    <row r="7" spans="1:4" x14ac:dyDescent="0.2">
      <c r="C7" s="49" t="s">
        <v>383</v>
      </c>
    </row>
    <row r="8" spans="1:4" x14ac:dyDescent="0.2">
      <c r="A8" s="48" t="s">
        <v>382</v>
      </c>
      <c r="C8" s="47"/>
      <c r="D8" s="47"/>
    </row>
    <row r="9" spans="1:4" x14ac:dyDescent="0.2">
      <c r="B9" s="51" t="s">
        <v>381</v>
      </c>
      <c r="C9" s="47"/>
      <c r="D9" s="47"/>
    </row>
    <row r="10" spans="1:4" x14ac:dyDescent="0.2">
      <c r="A10" s="48" t="s">
        <v>380</v>
      </c>
      <c r="B10" s="47"/>
      <c r="D10" s="47"/>
    </row>
    <row r="11" spans="1:4" x14ac:dyDescent="0.2">
      <c r="D11" s="49" t="s">
        <v>62</v>
      </c>
    </row>
    <row r="12" spans="1:4" x14ac:dyDescent="0.2">
      <c r="A12" s="48" t="s">
        <v>379</v>
      </c>
      <c r="D12" s="52" t="s">
        <v>363</v>
      </c>
    </row>
    <row r="13" spans="1:4" x14ac:dyDescent="0.2">
      <c r="B13" s="49" t="s">
        <v>378</v>
      </c>
      <c r="D13" s="47"/>
    </row>
    <row r="14" spans="1:4" x14ac:dyDescent="0.2">
      <c r="A14" s="48" t="s">
        <v>377</v>
      </c>
      <c r="B14" s="47"/>
      <c r="C14" s="47"/>
      <c r="D14" s="47"/>
    </row>
    <row r="15" spans="1:4" x14ac:dyDescent="0.2">
      <c r="C15" s="51" t="s">
        <v>376</v>
      </c>
      <c r="D15" s="47"/>
    </row>
    <row r="16" spans="1:4" x14ac:dyDescent="0.2">
      <c r="A16" s="48" t="s">
        <v>375</v>
      </c>
      <c r="C16" s="47"/>
    </row>
    <row r="17" spans="1:9" x14ac:dyDescent="0.2">
      <c r="B17" s="51" t="s">
        <v>374</v>
      </c>
      <c r="C17" s="47"/>
    </row>
    <row r="18" spans="1:9" x14ac:dyDescent="0.2">
      <c r="A18" s="48" t="s">
        <v>373</v>
      </c>
      <c r="B18" s="47"/>
    </row>
    <row r="19" spans="1:9" x14ac:dyDescent="0.2">
      <c r="A19" s="46"/>
      <c r="B19" s="46"/>
    </row>
    <row r="20" spans="1:9" x14ac:dyDescent="0.2">
      <c r="A20" s="56"/>
      <c r="B20" s="56"/>
      <c r="C20" s="55"/>
      <c r="D20" s="55"/>
      <c r="E20" s="54"/>
      <c r="F20" s="54"/>
      <c r="G20" s="54"/>
      <c r="H20" s="54"/>
      <c r="I20" s="54"/>
    </row>
    <row r="22" spans="1:9" ht="15.75" x14ac:dyDescent="0.25">
      <c r="A22" s="53" t="s">
        <v>372</v>
      </c>
    </row>
    <row r="24" spans="1:9" x14ac:dyDescent="0.2">
      <c r="A24" s="48" t="s">
        <v>371</v>
      </c>
    </row>
    <row r="25" spans="1:9" x14ac:dyDescent="0.2">
      <c r="B25" s="49" t="s">
        <v>370</v>
      </c>
    </row>
    <row r="26" spans="1:9" x14ac:dyDescent="0.2">
      <c r="A26" s="48" t="s">
        <v>369</v>
      </c>
      <c r="B26" s="47"/>
      <c r="C26" s="47"/>
    </row>
    <row r="27" spans="1:9" x14ac:dyDescent="0.2">
      <c r="C27" s="49" t="s">
        <v>62</v>
      </c>
    </row>
    <row r="28" spans="1:9" x14ac:dyDescent="0.2">
      <c r="A28" s="48" t="s">
        <v>368</v>
      </c>
      <c r="C28" s="47"/>
      <c r="D28" s="47"/>
    </row>
    <row r="29" spans="1:9" x14ac:dyDescent="0.2">
      <c r="A29" s="50"/>
      <c r="B29" s="51" t="s">
        <v>367</v>
      </c>
      <c r="C29" s="47"/>
      <c r="D29" s="47"/>
    </row>
    <row r="30" spans="1:9" x14ac:dyDescent="0.2">
      <c r="A30" s="48" t="s">
        <v>366</v>
      </c>
      <c r="B30" s="47"/>
      <c r="D30" s="47"/>
    </row>
    <row r="31" spans="1:9" x14ac:dyDescent="0.2">
      <c r="D31" s="49" t="s">
        <v>365</v>
      </c>
    </row>
    <row r="32" spans="1:9" x14ac:dyDescent="0.2">
      <c r="A32" s="48" t="s">
        <v>364</v>
      </c>
      <c r="D32" s="52" t="s">
        <v>363</v>
      </c>
    </row>
    <row r="33" spans="1:4" x14ac:dyDescent="0.2">
      <c r="B33" s="49" t="s">
        <v>362</v>
      </c>
      <c r="D33" s="47"/>
    </row>
    <row r="34" spans="1:4" x14ac:dyDescent="0.2">
      <c r="A34" s="48" t="s">
        <v>361</v>
      </c>
      <c r="B34" s="47"/>
      <c r="C34" s="47"/>
      <c r="D34" s="47"/>
    </row>
    <row r="35" spans="1:4" x14ac:dyDescent="0.2">
      <c r="C35" s="51" t="s">
        <v>6</v>
      </c>
      <c r="D35" s="47"/>
    </row>
    <row r="36" spans="1:4" x14ac:dyDescent="0.2">
      <c r="A36" s="48" t="s">
        <v>360</v>
      </c>
      <c r="C36" s="47"/>
    </row>
    <row r="37" spans="1:4" x14ac:dyDescent="0.2">
      <c r="A37" s="50"/>
      <c r="B37" s="49" t="s">
        <v>359</v>
      </c>
      <c r="C37" s="47"/>
    </row>
    <row r="38" spans="1:4" x14ac:dyDescent="0.2">
      <c r="A38" s="48" t="s">
        <v>358</v>
      </c>
      <c r="B38" s="47"/>
    </row>
    <row r="39" spans="1:4" x14ac:dyDescent="0.2">
      <c r="A39" s="46"/>
      <c r="B39" s="46"/>
    </row>
  </sheetData>
  <pageMargins left="0.2" right="0.2" top="0.25" bottom="0.25" header="0.5" footer="0.5"/>
  <pageSetup orientation="landscape" horizontalDpi="300" verticalDpi="300" r:id="rId1"/>
  <headerFooter alignWithMargins="0">
    <oddHeader>&amp;R2016 Tenth Annual 
Roll With The Indians
Baker Playoffs (2 Games)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defaultRowHeight="15" x14ac:dyDescent="0.25"/>
  <cols>
    <col min="1" max="1" width="103.85546875" bestFit="1" customWidth="1"/>
  </cols>
  <sheetData>
    <row r="1" spans="1:1" s="20" customFormat="1" x14ac:dyDescent="0.25">
      <c r="A1" s="4" t="s">
        <v>124</v>
      </c>
    </row>
    <row r="2" spans="1:1" s="20" customFormat="1" x14ac:dyDescent="0.25">
      <c r="A2" s="20" t="s">
        <v>125</v>
      </c>
    </row>
    <row r="3" spans="1:1" s="20" customFormat="1" x14ac:dyDescent="0.25">
      <c r="A3" s="20" t="s">
        <v>126</v>
      </c>
    </row>
    <row r="4" spans="1:1" s="20" customFormat="1" x14ac:dyDescent="0.25"/>
    <row r="5" spans="1:1" x14ac:dyDescent="0.25">
      <c r="A5" s="4" t="s">
        <v>110</v>
      </c>
    </row>
    <row r="6" spans="1:1" x14ac:dyDescent="0.25">
      <c r="A6" t="s">
        <v>122</v>
      </c>
    </row>
    <row r="7" spans="1:1" x14ac:dyDescent="0.25">
      <c r="A7" t="s">
        <v>123</v>
      </c>
    </row>
    <row r="9" spans="1:1" x14ac:dyDescent="0.25">
      <c r="A9" t="s">
        <v>111</v>
      </c>
    </row>
    <row r="11" spans="1:1" x14ac:dyDescent="0.25">
      <c r="A11" t="s">
        <v>127</v>
      </c>
    </row>
    <row r="12" spans="1:1" x14ac:dyDescent="0.25">
      <c r="A12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9" spans="1:1" x14ac:dyDescent="0.25">
      <c r="A19" s="4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38</vt:i4>
      </vt:variant>
    </vt:vector>
  </HeadingPairs>
  <TitlesOfParts>
    <vt:vector size="44" baseType="lpstr">
      <vt:lpstr>Boys</vt:lpstr>
      <vt:lpstr>Girls</vt:lpstr>
      <vt:lpstr>Boys Team Totals</vt:lpstr>
      <vt:lpstr>Girls Team Totals</vt:lpstr>
      <vt:lpstr>Bakers</vt:lpstr>
      <vt:lpstr>Notes</vt:lpstr>
      <vt:lpstr>BTeam01</vt:lpstr>
      <vt:lpstr>BTeam02</vt:lpstr>
      <vt:lpstr>BTeam03</vt:lpstr>
      <vt:lpstr>BTeam04</vt:lpstr>
      <vt:lpstr>BTeam05</vt:lpstr>
      <vt:lpstr>BTeam06</vt:lpstr>
      <vt:lpstr>BTeam07</vt:lpstr>
      <vt:lpstr>BTeam08</vt:lpstr>
      <vt:lpstr>BTeam09</vt:lpstr>
      <vt:lpstr>BTeam10</vt:lpstr>
      <vt:lpstr>BTeam11</vt:lpstr>
      <vt:lpstr>BTeam13</vt:lpstr>
      <vt:lpstr>BTeam14</vt:lpstr>
      <vt:lpstr>BTeam16</vt:lpstr>
      <vt:lpstr>BTeam17</vt:lpstr>
      <vt:lpstr>BTeam18</vt:lpstr>
      <vt:lpstr>BTeam19</vt:lpstr>
      <vt:lpstr>GTeam01</vt:lpstr>
      <vt:lpstr>GTeam02</vt:lpstr>
      <vt:lpstr>GTeam03</vt:lpstr>
      <vt:lpstr>GTeam04</vt:lpstr>
      <vt:lpstr>GTeam05</vt:lpstr>
      <vt:lpstr>GTeam06</vt:lpstr>
      <vt:lpstr>GTeam07</vt:lpstr>
      <vt:lpstr>GTeam09</vt:lpstr>
      <vt:lpstr>GTeam10</vt:lpstr>
      <vt:lpstr>GTeam11</vt:lpstr>
      <vt:lpstr>GTeam13</vt:lpstr>
      <vt:lpstr>GTeam14</vt:lpstr>
      <vt:lpstr>GTeam16</vt:lpstr>
      <vt:lpstr>GTeam17</vt:lpstr>
      <vt:lpstr>GTeam18</vt:lpstr>
      <vt:lpstr>Boys!Print_Area</vt:lpstr>
      <vt:lpstr>'Boys Team Totals'!Print_Area</vt:lpstr>
      <vt:lpstr>Girls!Print_Area</vt:lpstr>
      <vt:lpstr>'Girls Team Totals'!Print_Area</vt:lpstr>
      <vt:lpstr>Boys!Print_Titles</vt:lpstr>
      <vt:lpstr>Girls!Print_Titles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Dalton</dc:creator>
  <cp:lastModifiedBy>Bry4n</cp:lastModifiedBy>
  <cp:lastPrinted>2016-12-17T20:51:18Z</cp:lastPrinted>
  <dcterms:created xsi:type="dcterms:W3CDTF">2016-12-10T03:20:05Z</dcterms:created>
  <dcterms:modified xsi:type="dcterms:W3CDTF">2017-12-22T07:59:18Z</dcterms:modified>
</cp:coreProperties>
</file>